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18\december 19\15. napirend Festetics programterv\"/>
    </mc:Choice>
  </mc:AlternateContent>
  <bookViews>
    <workbookView xWindow="0" yWindow="0" windowWidth="25200" windowHeight="12135" firstSheet="2" activeTab="2"/>
  </bookViews>
  <sheets>
    <sheet name="tippek" sheetId="1" state="hidden" r:id="rId1"/>
    <sheet name="összesítés" sheetId="2" state="hidden" r:id="rId2"/>
    <sheet name="jan." sheetId="4" r:id="rId3"/>
    <sheet name="febr." sheetId="5" r:id="rId4"/>
    <sheet name="márc." sheetId="6" r:id="rId5"/>
    <sheet name="ápr." sheetId="7" r:id="rId6"/>
    <sheet name="máj." sheetId="8" r:id="rId7"/>
    <sheet name="jún." sheetId="9" r:id="rId8"/>
    <sheet name="júl." sheetId="10" r:id="rId9"/>
    <sheet name="aug." sheetId="11" r:id="rId10"/>
    <sheet name="szept." sheetId="12" r:id="rId11"/>
    <sheet name="okt." sheetId="13" r:id="rId12"/>
    <sheet name="nov." sheetId="14" r:id="rId13"/>
    <sheet name="dec." sheetId="15" r:id="rId14"/>
    <sheet name="egyenleg " sheetId="16" r:id="rId15"/>
  </sheets>
  <calcPr calcId="152511"/>
</workbook>
</file>

<file path=xl/calcChain.xml><?xml version="1.0" encoding="utf-8"?>
<calcChain xmlns="http://schemas.openxmlformats.org/spreadsheetml/2006/main">
  <c r="B24" i="16" l="1"/>
  <c r="C16" i="16"/>
  <c r="B16" i="16"/>
  <c r="E9" i="15"/>
  <c r="D9" i="15"/>
  <c r="I10" i="14"/>
  <c r="E10" i="14"/>
  <c r="D10" i="14"/>
  <c r="E10" i="13"/>
  <c r="D10" i="13"/>
  <c r="I11" i="12"/>
  <c r="E11" i="12"/>
  <c r="D11" i="12"/>
  <c r="E15" i="11"/>
  <c r="D15" i="11"/>
  <c r="E15" i="10"/>
  <c r="D15" i="10"/>
  <c r="I18" i="9"/>
  <c r="E18" i="9"/>
  <c r="D18" i="9"/>
  <c r="I13" i="8"/>
  <c r="E13" i="8"/>
  <c r="D13" i="8"/>
  <c r="I11" i="7"/>
  <c r="E11" i="7"/>
  <c r="D11" i="7"/>
  <c r="I9" i="6"/>
  <c r="E9" i="6"/>
  <c r="D9" i="6"/>
  <c r="I10" i="5"/>
  <c r="E10" i="5"/>
  <c r="D10" i="5"/>
  <c r="I12" i="4"/>
  <c r="E12" i="4"/>
  <c r="D12" i="4"/>
  <c r="M9" i="2"/>
  <c r="L9" i="2"/>
  <c r="K9" i="2"/>
  <c r="J9" i="2"/>
  <c r="I9" i="2"/>
  <c r="H9" i="2"/>
  <c r="G9" i="2"/>
  <c r="F9" i="2"/>
  <c r="E9" i="2"/>
  <c r="D9" i="2"/>
  <c r="C9" i="2"/>
  <c r="B9" i="2"/>
  <c r="M8" i="2"/>
  <c r="L8" i="2"/>
  <c r="K8" i="2"/>
  <c r="J8" i="2"/>
  <c r="I8" i="2"/>
  <c r="H8" i="2"/>
  <c r="G8" i="2"/>
  <c r="F8" i="2"/>
  <c r="E8" i="2"/>
  <c r="D8" i="2"/>
  <c r="C8" i="2"/>
  <c r="B8" i="2"/>
  <c r="M7" i="2"/>
  <c r="L7" i="2"/>
  <c r="K7" i="2"/>
  <c r="J7" i="2"/>
  <c r="I7" i="2"/>
  <c r="H7" i="2"/>
  <c r="G7" i="2"/>
  <c r="F7" i="2"/>
  <c r="E7" i="2"/>
  <c r="D7" i="2"/>
  <c r="C7" i="2"/>
  <c r="B7" i="2"/>
  <c r="M6" i="2"/>
  <c r="L6" i="2"/>
  <c r="K6" i="2"/>
  <c r="J6" i="2"/>
  <c r="I6" i="2"/>
  <c r="H6" i="2"/>
  <c r="G6" i="2"/>
  <c r="F6" i="2"/>
  <c r="E6" i="2"/>
  <c r="D6" i="2"/>
  <c r="C6" i="2"/>
  <c r="B6" i="2"/>
  <c r="M5" i="2"/>
  <c r="M10" i="2" s="1"/>
  <c r="L5" i="2"/>
  <c r="L10" i="2" s="1"/>
  <c r="K5" i="2"/>
  <c r="K10" i="2" s="1"/>
  <c r="J5" i="2"/>
  <c r="J10" i="2" s="1"/>
  <c r="I5" i="2"/>
  <c r="I10" i="2" s="1"/>
  <c r="H5" i="2"/>
  <c r="H10" i="2" s="1"/>
  <c r="G5" i="2"/>
  <c r="G10" i="2" s="1"/>
  <c r="F5" i="2"/>
  <c r="F10" i="2" s="1"/>
  <c r="E5" i="2"/>
  <c r="E10" i="2" s="1"/>
  <c r="D5" i="2"/>
  <c r="D10" i="2" s="1"/>
  <c r="C5" i="2"/>
  <c r="C10" i="2" s="1"/>
  <c r="B5" i="2"/>
  <c r="A18" i="1"/>
  <c r="A17" i="1"/>
  <c r="A16" i="1"/>
  <c r="A15" i="1"/>
  <c r="A14" i="1"/>
  <c r="A10" i="1"/>
  <c r="A9" i="1"/>
  <c r="A8" i="1"/>
  <c r="A7" i="1"/>
  <c r="N5" i="2" l="1"/>
  <c r="N6" i="2"/>
  <c r="N7" i="2"/>
  <c r="N8" i="2"/>
  <c r="N9" i="2"/>
  <c r="B10" i="2"/>
  <c r="N10" i="2" l="1"/>
</calcChain>
</file>

<file path=xl/sharedStrings.xml><?xml version="1.0" encoding="utf-8"?>
<sst xmlns="http://schemas.openxmlformats.org/spreadsheetml/2006/main" count="664" uniqueCount="302">
  <si>
    <t>SABLONTIPPEK</t>
  </si>
  <si>
    <t>Lehet egyszerűen váltani a Kiadási trendek összesítő munkalap és a havi kiadás részletei között?</t>
  </si>
  <si>
    <r>
      <t>Ha gyorsan meg szeretné nyitni egy adott hónap kiadásait, kattintson a hozzá tartozó navigációs hivatkozásra a diagram fölött, például a J</t>
    </r>
    <r>
      <rPr>
        <b/>
        <sz val="11"/>
        <color rgb="FF000000"/>
        <rFont val="Calibri"/>
      </rPr>
      <t>an.</t>
    </r>
    <r>
      <rPr>
        <sz val="11"/>
        <color rgb="FF000000"/>
        <rFont val="Calibri"/>
      </rPr>
      <t xml:space="preserve"> navigációs hivatkozásra a </t>
    </r>
    <r>
      <rPr>
        <b/>
        <sz val="11"/>
        <color rgb="FF000000"/>
        <rFont val="Calibri"/>
      </rPr>
      <t>B2</t>
    </r>
    <r>
      <rPr>
        <sz val="11"/>
        <color rgb="FF000000"/>
        <rFont val="Calibri"/>
      </rPr>
      <t xml:space="preserve"> cellában. Ha ezután vissza szeretne lépni a Kiadási trendek munkalapra, kattintson az </t>
    </r>
    <r>
      <rPr>
        <b/>
        <sz val="11"/>
        <color rgb="FF000000"/>
        <rFont val="Calibri"/>
      </rPr>
      <t>Összesítés</t>
    </r>
    <r>
      <rPr>
        <sz val="11"/>
        <color rgb="FF000000"/>
        <rFont val="Calibri"/>
      </rPr>
      <t xml:space="preserve"> navigációs hivatkozásra a </t>
    </r>
    <r>
      <rPr>
        <b/>
        <sz val="11"/>
        <color rgb="FF000000"/>
        <rFont val="Calibri"/>
      </rPr>
      <t>D1</t>
    </r>
    <r>
      <rPr>
        <sz val="11"/>
        <color rgb="FF000000"/>
        <rFont val="Calibri"/>
      </rPr>
      <t xml:space="preserve"> cellában. </t>
    </r>
  </si>
  <si>
    <r>
      <t xml:space="preserve">A tippeket tartalmazó munkalapra az összesítési munkalap </t>
    </r>
    <r>
      <rPr>
        <b/>
        <sz val="11"/>
        <color rgb="FF000000"/>
        <rFont val="Calibri"/>
      </rPr>
      <t>N2</t>
    </r>
    <r>
      <rPr>
        <sz val="11"/>
        <color rgb="FF000000"/>
        <rFont val="Calibri"/>
      </rPr>
      <t xml:space="preserve"> celláját választva léphet vissza. Az összes havi munkalapon választhatja az </t>
    </r>
    <r>
      <rPr>
        <b/>
        <sz val="11"/>
        <color rgb="FF000000"/>
        <rFont val="Calibri"/>
      </rPr>
      <t>E1</t>
    </r>
    <r>
      <rPr>
        <sz val="11"/>
        <color rgb="FF000000"/>
        <rFont val="Calibri"/>
      </rPr>
      <t xml:space="preserve"> cellát.</t>
    </r>
  </si>
  <si>
    <t>Hogyan vehetek fel egy új kiadástípust a kiadásösszesítésbe vagy egy új havi kiadásokhoz?</t>
  </si>
  <si>
    <t>A diagram alatt található kiadásösszesítés és az egyes hónapok kiadásainak részletezése Excel-táblázatban található. Az Excel-táblázatokba az alábbi módon vehet fel új sorokat:</t>
  </si>
  <si>
    <r>
      <t xml:space="preserve">Adja meg a kiadást az </t>
    </r>
    <r>
      <rPr>
        <b/>
        <sz val="11"/>
        <color rgb="FF000000"/>
        <rFont val="Calibri"/>
      </rPr>
      <t>összesítési</t>
    </r>
    <r>
      <rPr>
        <sz val="11"/>
        <color rgb="FF000000"/>
        <rFont val="Calibri"/>
      </rPr>
      <t xml:space="preserve"> munkalap </t>
    </r>
    <r>
      <rPr>
        <b/>
        <sz val="11"/>
        <color rgb="FF000000"/>
        <rFont val="Calibri"/>
      </rPr>
      <t>Kiadásösszesítés</t>
    </r>
    <r>
      <rPr>
        <sz val="11"/>
        <color rgb="FF000000"/>
        <rFont val="Calibri"/>
      </rPr>
      <t xml:space="preserve"> táblázatának </t>
    </r>
    <r>
      <rPr>
        <b/>
        <sz val="11"/>
        <color rgb="FF000000"/>
        <rFont val="Calibri"/>
      </rPr>
      <t>Kiadások</t>
    </r>
    <r>
      <rPr>
        <sz val="11"/>
        <color rgb="FF000000"/>
        <rFont val="Calibri"/>
      </rPr>
      <t xml:space="preserve"> oszlopában.</t>
    </r>
  </si>
  <si>
    <t>Vegye fel az egyes kiadástípusok kiadásösszegét a havi munkalapra, amelyre a kiadás vonatkozik.</t>
  </si>
  <si>
    <t xml:space="preserve">például: Az „1. kiadás” januártól júniusig és decemberben fordul elő. </t>
  </si>
  <si>
    <t>JANUÁR</t>
  </si>
  <si>
    <t>Összesítés</t>
  </si>
  <si>
    <t>Tippek</t>
  </si>
  <si>
    <t>Kezdő dátum</t>
  </si>
  <si>
    <t>Időpont</t>
  </si>
  <si>
    <t>Rendezvény neve</t>
  </si>
  <si>
    <t>Tervezett költség</t>
  </si>
  <si>
    <t>Tervezett bevétel</t>
  </si>
  <si>
    <t>Kategória</t>
  </si>
  <si>
    <t>Program</t>
  </si>
  <si>
    <t>Helyszín</t>
  </si>
  <si>
    <t>Vendéglátó kitelepülő napok</t>
  </si>
  <si>
    <t>január 1. kedd</t>
  </si>
  <si>
    <t xml:space="preserve">Szilveszter </t>
  </si>
  <si>
    <t>január 2-7, szerda-vasárnap</t>
  </si>
  <si>
    <t>Újévköszöntő hét</t>
  </si>
  <si>
    <t>1. kiadás</t>
  </si>
  <si>
    <t xml:space="preserve">Sajc Gábor, Berkes Dániel, Vagabond Trió, Détár Enikő, Indián Joe Band </t>
  </si>
  <si>
    <t>Deák tér</t>
  </si>
  <si>
    <t>január 4, péntek</t>
  </si>
  <si>
    <t>Újévköszöntő koncert</t>
  </si>
  <si>
    <t>2. kiadás</t>
  </si>
  <si>
    <t xml:space="preserve">Gájer Bálint és zenekara - FIZETŐS, 1900 Ft </t>
  </si>
  <si>
    <t>Vároháza Díszterme</t>
  </si>
  <si>
    <t>január 20, vasárnap</t>
  </si>
  <si>
    <t>Magyar Kultúra Napja</t>
  </si>
  <si>
    <t>3. kiadás</t>
  </si>
  <si>
    <t xml:space="preserve">Hűvösvölgyi Ildikó, Hűvösvölgyi Péter és Bonyár Judit </t>
  </si>
  <si>
    <t xml:space="preserve">Városháza Díszterme </t>
  </si>
  <si>
    <t>január 25, péntek</t>
  </si>
  <si>
    <t>Viva la Musica</t>
  </si>
  <si>
    <t>komolyzenei koncert</t>
  </si>
  <si>
    <t>Református templom</t>
  </si>
  <si>
    <t>január 28, hétfő</t>
  </si>
  <si>
    <t>Könyvtári program</t>
  </si>
  <si>
    <t>4. kiadás</t>
  </si>
  <si>
    <t>előadások</t>
  </si>
  <si>
    <t>Városi Könyvtár</t>
  </si>
  <si>
    <t>Január 29 kedd</t>
  </si>
  <si>
    <t>Múzeumi előadás</t>
  </si>
  <si>
    <t>5. kiadás</t>
  </si>
  <si>
    <t>kiállítás, előadás</t>
  </si>
  <si>
    <t xml:space="preserve"> Múzeum</t>
  </si>
  <si>
    <t>Januártól december végéig</t>
  </si>
  <si>
    <t>Az első Magyar akadémista- Orlai Petrics Soma kiállítás</t>
  </si>
  <si>
    <t>Belvárosi Múzeum</t>
  </si>
  <si>
    <t>Összeg</t>
  </si>
  <si>
    <t>FEBRUÁR</t>
  </si>
  <si>
    <t>február 16, péntek</t>
  </si>
  <si>
    <t>DUMASZÍNHÁZ</t>
  </si>
  <si>
    <t>február 22, péntek</t>
  </si>
  <si>
    <t xml:space="preserve">február 23, szombat </t>
  </si>
  <si>
    <t>Hévízi Farsang</t>
  </si>
  <si>
    <t>1.kiadás</t>
  </si>
  <si>
    <t>télüző farsangi rendezvény</t>
  </si>
  <si>
    <t xml:space="preserve">Deák tér </t>
  </si>
  <si>
    <t>február 25 hétfő</t>
  </si>
  <si>
    <t>Kommunista diktatúrák emléknapja</t>
  </si>
  <si>
    <t>előadás</t>
  </si>
  <si>
    <t>Könyvtári előadás</t>
  </si>
  <si>
    <t>Múzeumi kiállítás</t>
  </si>
  <si>
    <t>Muzeális Gyűjtemény</t>
  </si>
  <si>
    <t>KIADÁSI TRENDEK</t>
  </si>
  <si>
    <t>Jan.</t>
  </si>
  <si>
    <t>Febr.</t>
  </si>
  <si>
    <t>Márc.</t>
  </si>
  <si>
    <t>Ápr.</t>
  </si>
  <si>
    <t>Máj.</t>
  </si>
  <si>
    <t>Jún.</t>
  </si>
  <si>
    <t>Júl.</t>
  </si>
  <si>
    <t>Aug.</t>
  </si>
  <si>
    <t>Szept.</t>
  </si>
  <si>
    <t>Okt.</t>
  </si>
  <si>
    <t>Nov.</t>
  </si>
  <si>
    <t>Dec.</t>
  </si>
  <si>
    <t>Kiadások</t>
  </si>
  <si>
    <t>MÁRCIUS</t>
  </si>
  <si>
    <t>Trend</t>
  </si>
  <si>
    <t>március 10. vasárnap</t>
  </si>
  <si>
    <t>Városi Nőnap</t>
  </si>
  <si>
    <t>Sportcsarnok</t>
  </si>
  <si>
    <t>március 15. péntek</t>
  </si>
  <si>
    <t>1848-as forradalom és szabadságharc</t>
  </si>
  <si>
    <t>Városi ünnepség</t>
  </si>
  <si>
    <t>Városháza tér</t>
  </si>
  <si>
    <t>március 16. szombat</t>
  </si>
  <si>
    <t xml:space="preserve">Városháza díszterme </t>
  </si>
  <si>
    <t>március 29, péntek</t>
  </si>
  <si>
    <t>Református Templom</t>
  </si>
  <si>
    <t>Március 9.10 péntek szombat</t>
  </si>
  <si>
    <t>Nemzeteket Bemutató Múzeumi Hétvége</t>
  </si>
  <si>
    <t>Muzeum</t>
  </si>
  <si>
    <t>ÁPRILIS</t>
  </si>
  <si>
    <t>MÁJUS</t>
  </si>
  <si>
    <t>Vendéglátós napok</t>
  </si>
  <si>
    <t>Vendéglátó kitelepülő</t>
  </si>
  <si>
    <t>április 12. péntek</t>
  </si>
  <si>
    <t>Május 1 szerda</t>
  </si>
  <si>
    <t>Város Napja a BBI keretein belül</t>
  </si>
  <si>
    <t>Városi Ünnepség</t>
  </si>
  <si>
    <t>Városháza Tér</t>
  </si>
  <si>
    <t>Városháza Díszterme</t>
  </si>
  <si>
    <t>május 1-4 szerda-szombat</t>
  </si>
  <si>
    <t>Boldog Békeidők Hévíze</t>
  </si>
  <si>
    <t>április 21-22</t>
  </si>
  <si>
    <t>Húsvéti Míves Portékák hétvégéje</t>
  </si>
  <si>
    <t>május 5. vasárnap</t>
  </si>
  <si>
    <t>Anyák napja</t>
  </si>
  <si>
    <t>május 11. szombat</t>
  </si>
  <si>
    <t>április 5,6,7 péntek-vas</t>
  </si>
  <si>
    <t>Szabó Lőrinc Versmondó Verseny</t>
  </si>
  <si>
    <t>versmondó verseny irodalmi előadás, koncert</t>
  </si>
  <si>
    <t>Flavius nap</t>
  </si>
  <si>
    <t xml:space="preserve">Egregyi rendezvénytér </t>
  </si>
  <si>
    <t xml:space="preserve">május 20, 27, hétfőnként </t>
  </si>
  <si>
    <t>Operettgála a Moziban</t>
  </si>
  <si>
    <t>FIZETŐS , 3900,- Oszvald Marika, Peller Károly, Bódi Barbara, Vadász Zsolt</t>
  </si>
  <si>
    <t>Mozi</t>
  </si>
  <si>
    <t>május 24. péntek</t>
  </si>
  <si>
    <t>Hősök és áldozatok emléknapja</t>
  </si>
  <si>
    <t>Múzeumi program</t>
  </si>
  <si>
    <t>Városi megemlékezés</t>
  </si>
  <si>
    <t>Egregyi emlékhely</t>
  </si>
  <si>
    <t>kiállítás, program</t>
  </si>
  <si>
    <t>május 26, vasárnap</t>
  </si>
  <si>
    <t>Szivárvány Gyereknap</t>
  </si>
  <si>
    <t>Egregy Múzeum</t>
  </si>
  <si>
    <t>május 30. csütörtök</t>
  </si>
  <si>
    <t>Városi Pedagógus nap</t>
  </si>
  <si>
    <t>Múzeumi kiállítás, előadás</t>
  </si>
  <si>
    <t>Belvárosi, Egregyi Múzeum</t>
  </si>
  <si>
    <t>április 26 péntek</t>
  </si>
  <si>
    <t>JÚLIUS</t>
  </si>
  <si>
    <t>JÚNIUS</t>
  </si>
  <si>
    <t>június 4. kedd</t>
  </si>
  <si>
    <t>Nemzeti Összetartozás Emléknapja</t>
  </si>
  <si>
    <t>Július 1,6,15,22,29 hétfőnként</t>
  </si>
  <si>
    <t>Operettgála -FIZETŐS</t>
  </si>
  <si>
    <t>emlékműsor</t>
  </si>
  <si>
    <t>Festetics tér emlkémű</t>
  </si>
  <si>
    <t>június 3, 10, 17, 24 hétfőnként</t>
  </si>
  <si>
    <t>Operettgála</t>
  </si>
  <si>
    <t>Oszvald Marika, Peller Károly, Bódi Barbara, Vadász Zsolt</t>
  </si>
  <si>
    <t xml:space="preserve">Mozi </t>
  </si>
  <si>
    <r>
      <rPr>
        <sz val="11"/>
        <color rgb="FFC00000"/>
        <rFont val="Calibri"/>
      </rPr>
      <t xml:space="preserve">FIZETŐS 3900,- </t>
    </r>
    <r>
      <rPr>
        <sz val="11"/>
        <color rgb="FF000000"/>
        <rFont val="Calibri"/>
      </rPr>
      <t>Ft Oszvald Marika, Peller Károly, Bódi Barbara, Vadász Zsolt</t>
    </r>
  </si>
  <si>
    <t>Július 2,9,16,23,30 keddenként</t>
  </si>
  <si>
    <t>Zenés Nyári Esték</t>
  </si>
  <si>
    <t>június 4,11,18,25 keddenként</t>
  </si>
  <si>
    <t>Könnyűzenei koncert</t>
  </si>
  <si>
    <t xml:space="preserve">Festetics tér </t>
  </si>
  <si>
    <t>Július 3,10,17,24,31szerdánként</t>
  </si>
  <si>
    <t>Egregyi táncház</t>
  </si>
  <si>
    <t>június 5, 12, 18, 26, szerdánként</t>
  </si>
  <si>
    <t>élőzenés táncház</t>
  </si>
  <si>
    <t>Egregyi borozósor</t>
  </si>
  <si>
    <t>Július 4,11,18,25 szerdánként</t>
  </si>
  <si>
    <t>Kézműves foglakozás-FIZETŐS</t>
  </si>
  <si>
    <t>június 6,13,20,27 csütörtökönként</t>
  </si>
  <si>
    <t>Folklórprogram</t>
  </si>
  <si>
    <t>Történelmi kézműves foglakozás</t>
  </si>
  <si>
    <t>Egregyi Múzeum</t>
  </si>
  <si>
    <t>folklór</t>
  </si>
  <si>
    <t>Július 4,11,18,25 csütörtökönként</t>
  </si>
  <si>
    <t xml:space="preserve">Folklór </t>
  </si>
  <si>
    <t>Térzene a Tavirózsa utcában</t>
  </si>
  <si>
    <t>fúvószene és harmonika zene</t>
  </si>
  <si>
    <t>Tavirózsa utca</t>
  </si>
  <si>
    <t>Június 8, péntek</t>
  </si>
  <si>
    <t>Történelmi Séta</t>
  </si>
  <si>
    <t>térzene</t>
  </si>
  <si>
    <t>Július 5,12,19,26 csütörtökönként</t>
  </si>
  <si>
    <t>Borkóstoló-FIZETŐS</t>
  </si>
  <si>
    <t>Borkóstoló</t>
  </si>
  <si>
    <t>Július 6 péntek</t>
  </si>
  <si>
    <t>idegenvezetés több nyelven</t>
  </si>
  <si>
    <t>Belváros</t>
  </si>
  <si>
    <t>Július 6-7 péntek-szombat</t>
  </si>
  <si>
    <t>Ízek táncok jó szomszédok</t>
  </si>
  <si>
    <t>június 6-8 szombat-hétfő</t>
  </si>
  <si>
    <t>Pünkösdi Míves Portékák Hétvégéje</t>
  </si>
  <si>
    <t>Július 20. szombat</t>
  </si>
  <si>
    <t>Egregyi Búcsu, benne Hévíz folyóirat 25 éves</t>
  </si>
  <si>
    <t>könyvtári program</t>
  </si>
  <si>
    <t>Múzeumi Kiállítás, előadás ,workshop</t>
  </si>
  <si>
    <t>Művésztelep kiállítása</t>
  </si>
  <si>
    <t>június 13-23 szerdától-szombatig</t>
  </si>
  <si>
    <t>Angyalok és Csavargók MŰVÉSZTELEP</t>
  </si>
  <si>
    <t>képzőművészek alkotnak a város több pontján</t>
  </si>
  <si>
    <t>Belváros, Egregyi Múzeum</t>
  </si>
  <si>
    <t>Június 21-23 péntek-vasárnapig</t>
  </si>
  <si>
    <t>Angyalok és Csavargók Utcazene Fesztivál</t>
  </si>
  <si>
    <t>Utcazene, street art</t>
  </si>
  <si>
    <t>Június 21-24 csütörtöktől-vasárnapig</t>
  </si>
  <si>
    <t>Angyalok és Csavargók Filmművészeti Szimpozion</t>
  </si>
  <si>
    <t>6. kiadás</t>
  </si>
  <si>
    <t>Filmes pályázat</t>
  </si>
  <si>
    <t>június 20, csütörtök</t>
  </si>
  <si>
    <t>Szentivánéj-Múzeumok éjszakája</t>
  </si>
  <si>
    <t>Éjjeli múzeumlátogatás , előadások, tüzönjárás</t>
  </si>
  <si>
    <t>Egregyi Múzeum, Belvárosi Múzeum</t>
  </si>
  <si>
    <t>AUGUSZTUS</t>
  </si>
  <si>
    <t>SZEPTEMBER</t>
  </si>
  <si>
    <t>Rendezvény</t>
  </si>
  <si>
    <t>szeptember 7. szombat</t>
  </si>
  <si>
    <t>Egregyi Szüret</t>
  </si>
  <si>
    <t>Augusztus 3-4 szombat- vasárnap</t>
  </si>
  <si>
    <t>Nosztalgia Hétvége</t>
  </si>
  <si>
    <t>Szeptember 2,9 hétfőnként</t>
  </si>
  <si>
    <t>Operettgála FIZETŐS</t>
  </si>
  <si>
    <t>Fesztivál a belvárosban nosztalgikus, a kávéházak hangulatát idéző rendezvény, kiszenekarok</t>
  </si>
  <si>
    <t>Fontana Filmszínház</t>
  </si>
  <si>
    <t>Augusztus 5,12,26 hétfőnként</t>
  </si>
  <si>
    <t>Augusztus 6,13,27 keddenként</t>
  </si>
  <si>
    <t>Augusztus 7, 14, 21, 28 zerdánként</t>
  </si>
  <si>
    <t>szeptember 20 péntek</t>
  </si>
  <si>
    <t>Egy este kedvenceinkkel</t>
  </si>
  <si>
    <t>Augusztus 1,8,15, 22, 19 csütörtökönként</t>
  </si>
  <si>
    <t>Folklórprgram</t>
  </si>
  <si>
    <t>szeptember 21-22 szombat-vasárnap</t>
  </si>
  <si>
    <t>Míves Portékák hétvégéje</t>
  </si>
  <si>
    <t xml:space="preserve">folklór </t>
  </si>
  <si>
    <t>fúvószene, harmonikazene</t>
  </si>
  <si>
    <t>Tavizsa utca</t>
  </si>
  <si>
    <t>Augusztus 3 péntek</t>
  </si>
  <si>
    <t>szeptember 27. péntek</t>
  </si>
  <si>
    <t xml:space="preserve">idegenvezetés </t>
  </si>
  <si>
    <t>komolyzenei program</t>
  </si>
  <si>
    <t>Augusztus 2,9,16,23,30 csütörtökönként</t>
  </si>
  <si>
    <t>szeptember 19 szombat</t>
  </si>
  <si>
    <t>Idősek Napja</t>
  </si>
  <si>
    <t xml:space="preserve">2. kiadás </t>
  </si>
  <si>
    <t>Augusztus 10-11 szombat-vasárnap</t>
  </si>
  <si>
    <t>Augusztus 16-20 péntek-kedd</t>
  </si>
  <si>
    <t>Hévízi Borünnep</t>
  </si>
  <si>
    <t>Festetics tér Deák tér</t>
  </si>
  <si>
    <t>NOVEMBER</t>
  </si>
  <si>
    <t>OKTÓBER</t>
  </si>
  <si>
    <t>November 9,10 szombat-vasárnap</t>
  </si>
  <si>
    <t>Mártonnapi Családi Fesztivál</t>
  </si>
  <si>
    <t>Koncertek, Libafuttatás stb</t>
  </si>
  <si>
    <t>november 15, péntek</t>
  </si>
  <si>
    <t>Október 1 hétfő</t>
  </si>
  <si>
    <t>Zene világnapja</t>
  </si>
  <si>
    <t>November 29 -30 Péntek szombat</t>
  </si>
  <si>
    <t>Hévízi Adventi rendezvény első napja</t>
  </si>
  <si>
    <t>Festetics, deák tér</t>
  </si>
  <si>
    <t>A korábbi évek gyakorlata szerint</t>
  </si>
  <si>
    <t>November 23. péntek</t>
  </si>
  <si>
    <t>Hungarikumok napja</t>
  </si>
  <si>
    <t>Helyi Értéktár napja</t>
  </si>
  <si>
    <t>Október 7 hétfő</t>
  </si>
  <si>
    <t>Aradi Vértanúk emléknapja</t>
  </si>
  <si>
    <t>November 22 péntek</t>
  </si>
  <si>
    <t xml:space="preserve">Komolyzenei Koncert </t>
  </si>
  <si>
    <t>Városháza előtti tér</t>
  </si>
  <si>
    <t>október 18 péntek</t>
  </si>
  <si>
    <t>Október 23 szerda</t>
  </si>
  <si>
    <t>Forradalom emléknapja</t>
  </si>
  <si>
    <t>Október 1-7 hétfőtől-vasárnapig</t>
  </si>
  <si>
    <t>Őszi Könyvtári Napok</t>
  </si>
  <si>
    <t>Október 25. péntek</t>
  </si>
  <si>
    <t>Komolyzenei koncer</t>
  </si>
  <si>
    <t>DECEMBER</t>
  </si>
  <si>
    <t>2019  év.</t>
  </si>
  <si>
    <t>December 1-23-ig hétvégenként</t>
  </si>
  <si>
    <t>Hévízi Advent</t>
  </si>
  <si>
    <t>Koncertek</t>
  </si>
  <si>
    <t>December 1. vasárnap</t>
  </si>
  <si>
    <t>Mikulásváró</t>
  </si>
  <si>
    <t>Rendezvény az Alma együttessel</t>
  </si>
  <si>
    <t>Városi Sportcsarnok</t>
  </si>
  <si>
    <t>Hónap</t>
  </si>
  <si>
    <t>Kiadás</t>
  </si>
  <si>
    <t>Bevétel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</si>
  <si>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</si>
  <si>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</si>
  <si>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</si>
  <si>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</si>
  <si>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</si>
  <si>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</si>
  <si>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</si>
  <si>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</si>
  <si>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</si>
  <si>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</si>
  <si>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</si>
  <si>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</si>
  <si>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Új bevételek 2019 ben</t>
  </si>
  <si>
    <t>Dumaszínház</t>
  </si>
  <si>
    <t>Márton nap</t>
  </si>
  <si>
    <t>Míves portékák vásár 2 alk.</t>
  </si>
  <si>
    <t>1. számú melléklet</t>
  </si>
  <si>
    <t>1.sz. melléklet</t>
  </si>
  <si>
    <t>Festetics Művelődési Központ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</si>
</sst>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\ m/\ d\."/>
  </numFmts>
  <fonts count="17" x14ac:knownFonts="1">
    <font>
      <sz val="11"/>
      <color rgb="FF000000"/>
      <name val="Calibri"/>
    </font>
    <font>
      <sz val="22"/>
      <color rgb="FF595959"/>
      <name val="Century Gothic"/>
    </font>
    <font>
      <b/>
      <sz val="11"/>
      <color rgb="FF000000"/>
      <name val="Century Gothic"/>
    </font>
    <font>
      <sz val="10"/>
      <color rgb="FF000000"/>
      <name val="Calibri"/>
    </font>
    <font>
      <sz val="11"/>
      <color rgb="FFFFFFFF"/>
      <name val="Calibri"/>
    </font>
    <font>
      <b/>
      <sz val="8"/>
      <color rgb="FF000000"/>
      <name val="Century Gothic"/>
    </font>
    <font>
      <sz val="11"/>
      <name val="Calibri"/>
    </font>
    <font>
      <sz val="11"/>
      <color rgb="FFC00000"/>
      <name val="Calibri"/>
    </font>
    <font>
      <sz val="8"/>
      <color rgb="FF000000"/>
      <name val="Century Gothic"/>
    </font>
    <font>
      <sz val="8"/>
      <color rgb="FF000000"/>
      <name val="Calibri"/>
    </font>
    <font>
      <sz val="11"/>
      <name val="Calibri"/>
    </font>
    <font>
      <b/>
      <sz val="11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595959"/>
        <bgColor rgb="FF59595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2" fillId="2" borderId="1" xfId="0" applyFont="1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6" fillId="0" borderId="0" xfId="0" applyFont="1"/>
    <xf numFmtId="4" fontId="0" fillId="0" borderId="0" xfId="0" applyNumberFormat="1" applyFont="1"/>
    <xf numFmtId="4" fontId="0" fillId="0" borderId="0" xfId="0" applyNumberFormat="1" applyFont="1" applyAlignment="1">
      <alignment horizontal="right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164" fontId="0" fillId="4" borderId="1" xfId="0" applyNumberFormat="1" applyFont="1" applyFill="1" applyBorder="1" applyAlignment="1">
      <alignment horizontal="left"/>
    </xf>
    <xf numFmtId="0" fontId="0" fillId="4" borderId="1" xfId="0" applyFont="1" applyFill="1" applyBorder="1" applyAlignment="1">
      <alignment horizontal="left" wrapText="1"/>
    </xf>
    <xf numFmtId="4" fontId="0" fillId="4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0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164" fontId="0" fillId="0" borderId="0" xfId="0" applyNumberFormat="1" applyFont="1" applyAlignment="1">
      <alignment horizontal="left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164" fontId="0" fillId="5" borderId="1" xfId="0" applyNumberFormat="1" applyFont="1" applyFill="1" applyBorder="1" applyAlignment="1">
      <alignment horizontal="left"/>
    </xf>
    <xf numFmtId="0" fontId="7" fillId="5" borderId="1" xfId="0" applyFont="1" applyFill="1" applyBorder="1" applyAlignment="1">
      <alignment horizontal="center" wrapText="1"/>
    </xf>
    <xf numFmtId="4" fontId="0" fillId="5" borderId="1" xfId="0" applyNumberFormat="1" applyFont="1" applyFill="1" applyBorder="1" applyAlignment="1">
      <alignment horizontal="right"/>
    </xf>
    <xf numFmtId="0" fontId="0" fillId="5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wrapText="1"/>
    </xf>
    <xf numFmtId="0" fontId="0" fillId="5" borderId="1" xfId="0" applyFont="1" applyFill="1" applyBorder="1"/>
    <xf numFmtId="0" fontId="5" fillId="0" borderId="0" xfId="0" applyFont="1" applyAlignment="1">
      <alignment horizontal="left"/>
    </xf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left" wrapText="1"/>
    </xf>
    <xf numFmtId="0" fontId="0" fillId="4" borderId="1" xfId="0" applyFont="1" applyFill="1" applyBorder="1"/>
    <xf numFmtId="0" fontId="0" fillId="5" borderId="1" xfId="0" applyFont="1" applyFill="1" applyBorder="1"/>
    <xf numFmtId="0" fontId="0" fillId="5" borderId="1" xfId="0" applyFont="1" applyFill="1" applyBorder="1" applyAlignment="1">
      <alignment horizontal="right" wrapText="1"/>
    </xf>
    <xf numFmtId="164" fontId="10" fillId="4" borderId="1" xfId="0" applyNumberFormat="1" applyFont="1" applyFill="1" applyBorder="1" applyAlignment="1">
      <alignment horizontal="left"/>
    </xf>
    <xf numFmtId="0" fontId="10" fillId="4" borderId="1" xfId="0" applyFont="1" applyFill="1" applyBorder="1" applyAlignment="1">
      <alignment horizontal="left" wrapText="1"/>
    </xf>
    <xf numFmtId="4" fontId="10" fillId="4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11" fillId="6" borderId="4" xfId="0" applyFont="1" applyFill="1" applyBorder="1"/>
    <xf numFmtId="0" fontId="11" fillId="0" borderId="0" xfId="0" applyFont="1"/>
    <xf numFmtId="0" fontId="12" fillId="6" borderId="4" xfId="0" applyFont="1" applyFill="1" applyBorder="1"/>
    <xf numFmtId="0" fontId="13" fillId="0" borderId="4" xfId="0" applyFont="1" applyBorder="1"/>
    <xf numFmtId="3" fontId="13" fillId="0" borderId="4" xfId="0" applyNumberFormat="1" applyFont="1" applyBorder="1"/>
    <xf numFmtId="0" fontId="12" fillId="0" borderId="4" xfId="0" applyFont="1" applyBorder="1"/>
    <xf numFmtId="3" fontId="12" fillId="6" borderId="4" xfId="0" applyNumberFormat="1" applyFont="1" applyFill="1" applyBorder="1"/>
    <xf numFmtId="0" fontId="13" fillId="0" borderId="0" xfId="0" applyFont="1"/>
    <xf numFmtId="4" fontId="2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Font="1" applyAlignment="1"/>
    <xf numFmtId="0" fontId="6" fillId="0" borderId="3" xfId="0" applyFont="1" applyBorder="1"/>
    <xf numFmtId="0" fontId="12" fillId="6" borderId="5" xfId="0" applyFont="1" applyFill="1" applyBorder="1" applyAlignment="1">
      <alignment horizontal="center"/>
    </xf>
    <xf numFmtId="0" fontId="6" fillId="0" borderId="6" xfId="0" applyFont="1" applyBorder="1"/>
    <xf numFmtId="0" fontId="14" fillId="0" borderId="0" xfId="0" applyFont="1" applyAlignment="1">
      <alignment horizontal="right" vertical="center"/>
    </xf>
    <xf numFmtId="0" fontId="14" fillId="0" borderId="7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4" fontId="14" fillId="0" borderId="8" xfId="0" applyNumberFormat="1" applyFont="1" applyBorder="1" applyAlignment="1">
      <alignment horizontal="righ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5" fillId="0" borderId="8" xfId="0" applyFont="1" applyBorder="1"/>
    <xf numFmtId="0" fontId="6" fillId="0" borderId="8" xfId="0" applyFont="1" applyBorder="1"/>
    <xf numFmtId="0" fontId="6" fillId="0" borderId="9" xfId="0" applyFont="1" applyBorder="1"/>
    <xf numFmtId="0" fontId="14" fillId="0" borderId="9" xfId="0" applyFont="1" applyBorder="1" applyAlignment="1">
      <alignment horizontal="left"/>
    </xf>
    <xf numFmtId="0" fontId="15" fillId="0" borderId="9" xfId="0" applyFont="1" applyBorder="1"/>
    <xf numFmtId="0" fontId="14" fillId="0" borderId="9" xfId="0" applyFont="1" applyBorder="1" applyAlignment="1"/>
    <xf numFmtId="164" fontId="14" fillId="0" borderId="7" xfId="0" applyNumberFormat="1" applyFont="1" applyBorder="1" applyAlignment="1">
      <alignment horizontal="left"/>
    </xf>
    <xf numFmtId="164" fontId="14" fillId="0" borderId="8" xfId="0" applyNumberFormat="1" applyFont="1" applyBorder="1" applyAlignment="1">
      <alignment horizontal="left"/>
    </xf>
    <xf numFmtId="0" fontId="14" fillId="0" borderId="8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14" fillId="0" borderId="8" xfId="0" applyFont="1" applyBorder="1"/>
    <xf numFmtId="0" fontId="16" fillId="0" borderId="0" xfId="0" applyFont="1" applyAlignment="1"/>
  </cellXfs>
  <cellStyles count="1">
    <cellStyle name="Normál" xfId="0" builtinId="0"/>
  </cellStyles>
  <dxfs count="13"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</dxfs>
  <tableStyles count="13">
    <tableStyle name="jan.-style" pivot="0" count="1">
      <tableStyleElement type="firstColumnStripe" dxfId="12"/>
    </tableStyle>
    <tableStyle name="febr.-style" pivot="0" count="1">
      <tableStyleElement type="firstColumnStripe" dxfId="11"/>
    </tableStyle>
    <tableStyle name="márc.-style" pivot="0" count="1">
      <tableStyleElement type="firstColumnStripe" dxfId="10"/>
    </tableStyle>
    <tableStyle name="máj.-style" pivot="0" count="1">
      <tableStyleElement type="firstColumnStripe" dxfId="9"/>
    </tableStyle>
    <tableStyle name="ápr.-style" pivot="0" count="1">
      <tableStyleElement type="firstColumnStripe" dxfId="8"/>
    </tableStyle>
    <tableStyle name="júl.-style" pivot="0" count="1">
      <tableStyleElement type="firstColumnStripe" dxfId="7"/>
    </tableStyle>
    <tableStyle name="jún.-style" pivot="0" count="1">
      <tableStyleElement type="firstColumnStripe" dxfId="6"/>
    </tableStyle>
    <tableStyle name="szept.-style" pivot="0" count="1">
      <tableStyleElement type="firstColumnStripe" dxfId="5"/>
    </tableStyle>
    <tableStyle name="aug.-style" pivot="0" count="1">
      <tableStyleElement type="firstColumnStripe" dxfId="4"/>
    </tableStyle>
    <tableStyle name="nov.-style" pivot="0" count="1">
      <tableStyleElement type="firstColumnStripe" dxfId="3"/>
    </tableStyle>
    <tableStyle name="okt.-style" pivot="0" count="1">
      <tableStyleElement type="firstColumnStripe" dxfId="2"/>
    </tableStyle>
    <tableStyle name="dec.-style" pivot="0" count="1">
      <tableStyleElement type="firstColumnStripe" dxfId="1"/>
    </tableStyle>
    <tableStyle name="összesítés-style" pivot="0" count="1"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1"/>
  <c:style val="2"/>
  <c:chart>
    <c:autoTitleDeleted val="1"/>
    <c:plotArea>
      <c:layout>
        <c:manualLayout>
          <c:xMode val="edge"/>
          <c:yMode val="edge"/>
          <c:x val="7.0846286529685804E-2"/>
          <c:y val="3.7210342265680076E-2"/>
          <c:w val="0.78649224115488015"/>
          <c:h val="0.930818349489771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összesítés!$A$5</c:f>
              <c:strCache>
                <c:ptCount val="1"/>
                <c:pt idx="0">
                  <c:v>1. kiadás</c:v>
                </c:pt>
              </c:strCache>
            </c:strRef>
          </c:tx>
          <c:spPr>
            <a:solidFill>
              <a:srgbClr val="595959"/>
            </a:solidFill>
          </c:spPr>
          <c:invertIfNegative val="1"/>
          <c:cat>
            <c:strRef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összesítés!$B$5:$M$5</c:f>
              <c:numCache>
                <c:formatCode>#,##0.00</c:formatCode>
                <c:ptCount val="12"/>
                <c:pt idx="0">
                  <c:v>600000</c:v>
                </c:pt>
                <c:pt idx="1">
                  <c:v>0</c:v>
                </c:pt>
                <c:pt idx="2">
                  <c:v>0</c:v>
                </c:pt>
                <c:pt idx="3">
                  <c:v>1550000</c:v>
                </c:pt>
                <c:pt idx="4">
                  <c:v>16700000</c:v>
                </c:pt>
                <c:pt idx="5">
                  <c:v>4000000</c:v>
                </c:pt>
                <c:pt idx="6">
                  <c:v>4000000</c:v>
                </c:pt>
                <c:pt idx="7">
                  <c:v>24400000</c:v>
                </c:pt>
                <c:pt idx="8">
                  <c:v>1700000</c:v>
                </c:pt>
                <c:pt idx="9">
                  <c:v>0</c:v>
                </c:pt>
                <c:pt idx="10">
                  <c:v>2050000</c:v>
                </c:pt>
                <c:pt idx="11">
                  <c:v>1200000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összesítés!$A$6</c:f>
              <c:strCache>
                <c:ptCount val="1"/>
                <c:pt idx="0">
                  <c:v>2. kiadás</c:v>
                </c:pt>
              </c:strCache>
            </c:strRef>
          </c:tx>
          <c:spPr>
            <a:solidFill>
              <a:srgbClr val="262E32"/>
            </a:solidFill>
          </c:spPr>
          <c:invertIfNegative val="1"/>
          <c:cat>
            <c:strRef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összesítés!$B$6:$M$6</c:f>
              <c:numCache>
                <c:formatCode>#,##0.00</c:formatCode>
                <c:ptCount val="12"/>
                <c:pt idx="0">
                  <c:v>680000</c:v>
                </c:pt>
                <c:pt idx="1">
                  <c:v>470000</c:v>
                </c:pt>
                <c:pt idx="2">
                  <c:v>970000</c:v>
                </c:pt>
                <c:pt idx="3">
                  <c:v>120000</c:v>
                </c:pt>
                <c:pt idx="4">
                  <c:v>600000</c:v>
                </c:pt>
                <c:pt idx="5">
                  <c:v>2250000</c:v>
                </c:pt>
                <c:pt idx="6">
                  <c:v>3270000</c:v>
                </c:pt>
                <c:pt idx="7">
                  <c:v>2320000</c:v>
                </c:pt>
                <c:pt idx="8">
                  <c:v>720000</c:v>
                </c:pt>
                <c:pt idx="9">
                  <c:v>740000</c:v>
                </c:pt>
                <c:pt idx="10">
                  <c:v>120000</c:v>
                </c:pt>
                <c:pt idx="11">
                  <c:v>500000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összesítés!$A$7</c:f>
              <c:strCache>
                <c:ptCount val="1"/>
                <c:pt idx="0">
                  <c:v>3. kiadás</c:v>
                </c:pt>
              </c:strCache>
            </c:strRef>
          </c:tx>
          <c:spPr>
            <a:solidFill>
              <a:srgbClr val="403314"/>
            </a:solidFill>
          </c:spPr>
          <c:invertIfNegative val="1"/>
          <c:cat>
            <c:strRef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összesítés!$B$7:$M$7</c:f>
              <c:numCache>
                <c:formatCode>#,##0.00</c:formatCode>
                <c:ptCount val="12"/>
                <c:pt idx="0">
                  <c:v>200000</c:v>
                </c:pt>
                <c:pt idx="1">
                  <c:v>50000</c:v>
                </c:pt>
                <c:pt idx="2">
                  <c:v>0</c:v>
                </c:pt>
                <c:pt idx="3">
                  <c:v>0</c:v>
                </c:pt>
                <c:pt idx="4">
                  <c:v>750000</c:v>
                </c:pt>
                <c:pt idx="5">
                  <c:v>60000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tx>
            <c:strRef>
              <c:f>összesítés!$A$8</c:f>
              <c:strCache>
                <c:ptCount val="1"/>
                <c:pt idx="0">
                  <c:v>4. kiadás</c:v>
                </c:pt>
              </c:strCache>
            </c:strRef>
          </c:tx>
          <c:spPr>
            <a:solidFill>
              <a:srgbClr val="272D25"/>
            </a:solidFill>
          </c:spPr>
          <c:invertIfNegative val="1"/>
          <c:cat>
            <c:strRef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összesítés!$B$8:$M$8</c:f>
              <c:numCache>
                <c:formatCode>#,##0.00</c:formatCode>
                <c:ptCount val="12"/>
                <c:pt idx="0">
                  <c:v>100000</c:v>
                </c:pt>
                <c:pt idx="1">
                  <c:v>150000</c:v>
                </c:pt>
                <c:pt idx="2">
                  <c:v>150000</c:v>
                </c:pt>
                <c:pt idx="3">
                  <c:v>1150000</c:v>
                </c:pt>
                <c:pt idx="4">
                  <c:v>200000</c:v>
                </c:pt>
                <c:pt idx="5">
                  <c:v>150000</c:v>
                </c:pt>
                <c:pt idx="6">
                  <c:v>150000</c:v>
                </c:pt>
                <c:pt idx="7">
                  <c:v>150000</c:v>
                </c:pt>
                <c:pt idx="8">
                  <c:v>150000</c:v>
                </c:pt>
                <c:pt idx="9">
                  <c:v>1000000</c:v>
                </c:pt>
                <c:pt idx="10">
                  <c:v>150000</c:v>
                </c:pt>
                <c:pt idx="11">
                  <c:v>150000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4"/>
          <c:order val="4"/>
          <c:tx>
            <c:strRef>
              <c:f>összesítés!$A$9</c:f>
              <c:strCache>
                <c:ptCount val="1"/>
                <c:pt idx="0">
                  <c:v>5. kiadás</c:v>
                </c:pt>
              </c:strCache>
            </c:strRef>
          </c:tx>
          <c:spPr>
            <a:solidFill>
              <a:srgbClr val="3C160A"/>
            </a:solidFill>
          </c:spPr>
          <c:invertIfNegative val="1"/>
          <c:cat>
            <c:strRef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összesítés!$B$9:$M$9</c:f>
              <c:numCache>
                <c:formatCode>#,##0.00</c:formatCode>
                <c:ptCount val="12"/>
                <c:pt idx="0">
                  <c:v>100000</c:v>
                </c:pt>
                <c:pt idx="1">
                  <c:v>150000</c:v>
                </c:pt>
                <c:pt idx="2">
                  <c:v>150000</c:v>
                </c:pt>
                <c:pt idx="3">
                  <c:v>150000</c:v>
                </c:pt>
                <c:pt idx="4">
                  <c:v>800000</c:v>
                </c:pt>
                <c:pt idx="5">
                  <c:v>3750000</c:v>
                </c:pt>
                <c:pt idx="6">
                  <c:v>200000</c:v>
                </c:pt>
                <c:pt idx="7">
                  <c:v>500000</c:v>
                </c:pt>
                <c:pt idx="8">
                  <c:v>200000</c:v>
                </c:pt>
                <c:pt idx="9">
                  <c:v>200000</c:v>
                </c:pt>
                <c:pt idx="10">
                  <c:v>400000</c:v>
                </c:pt>
                <c:pt idx="11">
                  <c:v>100000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831440"/>
        <c:axId val="263831832"/>
      </c:barChart>
      <c:catAx>
        <c:axId val="263831440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1" i="0"/>
            </a:pPr>
            <a:endParaRPr lang="hu-HU"/>
          </a:p>
        </c:txPr>
        <c:crossAx val="263831832"/>
        <c:crosses val="autoZero"/>
        <c:auto val="1"/>
        <c:lblAlgn val="ctr"/>
        <c:lblOffset val="100"/>
        <c:noMultiLvlLbl val="1"/>
      </c:catAx>
      <c:valAx>
        <c:axId val="263831832"/>
        <c:scaling>
          <c:orientation val="minMax"/>
        </c:scaling>
        <c:delete val="0"/>
        <c:axPos val="l"/>
        <c:majorGridlines>
          <c:spPr>
            <a:ln>
              <a:solidFill>
                <a:srgbClr val="262626"/>
              </a:solidFill>
            </a:ln>
          </c:spPr>
        </c:majorGridlines>
        <c:numFmt formatCode="#,##0.0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1100" b="1" i="0">
                <a:solidFill>
                  <a:srgbClr val="595959"/>
                </a:solidFill>
              </a:defRPr>
            </a:pPr>
            <a:endParaRPr lang="hu-HU"/>
          </a:p>
        </c:txPr>
        <c:crossAx val="263831440"/>
        <c:crosses val="autoZero"/>
        <c:crossBetween val="between"/>
      </c:valAx>
      <c:spPr>
        <a:solidFill>
          <a:srgbClr val="FFFFFF"/>
        </a:solidFill>
      </c:spPr>
    </c:plotArea>
    <c:legend>
      <c:legendPos val="r"/>
      <c:layout/>
      <c:overlay val="0"/>
      <c:txPr>
        <a:bodyPr/>
        <a:lstStyle/>
        <a:p>
          <a:pPr lvl="0">
            <a:defRPr sz="1100">
              <a:solidFill>
                <a:srgbClr val="000000"/>
              </a:solidFill>
            </a:defRPr>
          </a:pPr>
          <a:endParaRPr lang="hu-HU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2</xdr:row>
      <xdr:rowOff>66675</xdr:rowOff>
    </xdr:from>
    <xdr:ext cx="12773025" cy="2705100"/>
    <xdr:graphicFrame macro="">
      <xdr:nvGraphicFramePr>
        <xdr:cNvPr id="2" name="Chart 1" descr="A havi kiadásokat kategóriák szerint megjelenítő oszlopdiagra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id="13" name="Table_13" displayName="Table_13" ref="A4:O10" headerRowCount="0">
  <tableColumns count="1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</tableColumns>
  <tableStyleInfo name="összesítés-style" showFirstColumn="1" showLastColumn="1" showRowStripes="0" showColumnStripes="1"/>
</table>
</file>

<file path=xl/tables/table10.xml><?xml version="1.0" encoding="utf-8"?>
<table xmlns="http://schemas.openxmlformats.org/spreadsheetml/2006/main" id="9" name="Table_9" displayName="Table_9" ref="A2:H11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szept.-style" showFirstColumn="1" showLastColumn="1" showRowStripes="0" showColumnStripes="1"/>
</table>
</file>

<file path=xl/tables/table11.xml><?xml version="1.0" encoding="utf-8"?>
<table xmlns="http://schemas.openxmlformats.org/spreadsheetml/2006/main" id="11" name="Table_11" displayName="Table_11" ref="A2:H10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okt.-style" showFirstColumn="1" showLastColumn="1" showRowStripes="0" showColumnStripes="1"/>
</table>
</file>

<file path=xl/tables/table12.xml><?xml version="1.0" encoding="utf-8"?>
<table xmlns="http://schemas.openxmlformats.org/spreadsheetml/2006/main" id="10" name="Table_10" displayName="Table_10" ref="A2:H10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nov.-style" showFirstColumn="1" showLastColumn="1" showRowStripes="0" showColumnStripes="1"/>
</table>
</file>

<file path=xl/tables/table13.xml><?xml version="1.0" encoding="utf-8"?>
<table xmlns="http://schemas.openxmlformats.org/spreadsheetml/2006/main" id="12" name="Table_12" displayName="Table_12" ref="A2:H9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dec.-style" showFirstColumn="1" showLastColumn="1" showRowStripes="0" showColumnStripes="1"/>
</table>
</file>

<file path=xl/tables/table2.xml><?xml version="1.0" encoding="utf-8"?>
<table xmlns="http://schemas.openxmlformats.org/spreadsheetml/2006/main" id="1" name="Table_1" displayName="Table_1" ref="A2:I12" headerRowCount="0">
  <tableColumns count="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</tableColumns>
  <tableStyleInfo name="jan.-style" showFirstColumn="1" showLastColumn="1" showRowStripes="0" showColumnStripes="1"/>
</table>
</file>

<file path=xl/tables/table3.xml><?xml version="1.0" encoding="utf-8"?>
<table xmlns="http://schemas.openxmlformats.org/spreadsheetml/2006/main" id="3" name="Table_3" displayName="Table_3" ref="A2:I10" headerRowCount="0">
  <tableColumns count="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</tableColumns>
  <tableStyleInfo name="febr.-style" showFirstColumn="1" showLastColumn="1" showRowStripes="0" showColumnStripes="1"/>
</table>
</file>

<file path=xl/tables/table4.xml><?xml version="1.0" encoding="utf-8"?>
<table xmlns="http://schemas.openxmlformats.org/spreadsheetml/2006/main" id="2" name="Table_2" displayName="Table_2" ref="A2:I9" headerRowCount="0">
  <tableColumns count="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</tableColumns>
  <tableStyleInfo name="márc.-style" showFirstColumn="1" showLastColumn="1" showRowStripes="0" showColumnStripes="1"/>
</table>
</file>

<file path=xl/tables/table5.xml><?xml version="1.0" encoding="utf-8"?>
<table xmlns="http://schemas.openxmlformats.org/spreadsheetml/2006/main" id="5" name="Table_4" displayName="Table_4" ref="A2:I11" headerRowCount="0">
  <tableColumns count="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</tableColumns>
  <tableStyleInfo name="ápr.-style" showFirstColumn="1" showLastColumn="1" showRowStripes="0" showColumnStripes="1"/>
</table>
</file>

<file path=xl/tables/table6.xml><?xml version="1.0" encoding="utf-8"?>
<table xmlns="http://schemas.openxmlformats.org/spreadsheetml/2006/main" id="4" name="Table_5" displayName="Table_5" ref="A2:I13" headerRowCount="0">
  <tableColumns count="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</tableColumns>
  <tableStyleInfo name="máj.-style" showFirstColumn="1" showLastColumn="1" showRowStripes="0" showColumnStripes="1"/>
</table>
</file>

<file path=xl/tables/table7.xml><?xml version="1.0" encoding="utf-8"?>
<table xmlns="http://schemas.openxmlformats.org/spreadsheetml/2006/main" id="7" name="Table_7" displayName="Table_7" ref="A2:H18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jún.-style" showFirstColumn="1" showLastColumn="1" showRowStripes="0" showColumnStripes="1"/>
</table>
</file>

<file path=xl/tables/table8.xml><?xml version="1.0" encoding="utf-8"?>
<table xmlns="http://schemas.openxmlformats.org/spreadsheetml/2006/main" id="6" name="Table_6" displayName="Table_6" ref="A2:H15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júl.-style" showFirstColumn="1" showLastColumn="1" showRowStripes="0" showColumnStripes="1"/>
</table>
</file>

<file path=xl/tables/table9.xml><?xml version="1.0" encoding="utf-8"?>
<table xmlns="http://schemas.openxmlformats.org/spreadsheetml/2006/main" id="8" name="Table_8" displayName="Table_8" ref="A2:H15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  <tableStyleInfo name="aug.-style" showFirstColumn="1" showLastColumn="1" showRowStripes="0" showColumnStripes="1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00"/>
  </sheetPr>
  <dimension ref="A1:K1000"/>
  <sheetViews>
    <sheetView showGridLines="0" workbookViewId="0"/>
  </sheetViews>
  <sheetFormatPr defaultColWidth="14.42578125" defaultRowHeight="15" customHeight="1" x14ac:dyDescent="0.25"/>
  <cols>
    <col min="1" max="1" width="152.42578125" customWidth="1"/>
    <col min="2" max="11" width="9" customWidth="1"/>
  </cols>
  <sheetData>
    <row r="1" spans="1:11" ht="34.5" customHeight="1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30" customHeight="1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30" customHeight="1" x14ac:dyDescent="0.25">
      <c r="A3" s="4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0" customHeight="1" x14ac:dyDescent="0.25">
      <c r="A4" s="4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30" customHeight="1" x14ac:dyDescent="0.25">
      <c r="A5" s="3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30" customHeight="1" x14ac:dyDescent="0.25">
      <c r="A6" s="4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30" customHeight="1" x14ac:dyDescent="0.25">
      <c r="A7" s="4" t="str">
        <f>ROW(A1)&amp;". Ha a táblázat nem tartalmaz összesítő sort, kezdjen el gépelni a táblázat alatt, és automatikusan bővülni fog az Enter vagy a Tab billentyű lenyomásakor."</f>
        <v>1. Ha a táblázat nem tartalmaz összesítő sort, kezdjen el gépelni a táblázat alatt, és automatikusan bővülni fog az Enter vagy a Tab billentyű lenyomásakor.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30" customHeight="1" x14ac:dyDescent="0.25">
      <c r="A8" s="4" t="str">
        <f>ROW(A2)&amp;". Helyezze a kurzort az összesítő sor feletti utolsó cellába, például az utolsó kiadás összegéhez, majd nyomja le a Tab billentyűt."</f>
        <v>2. Helyezze a kurzort az összesítő sor feletti utolsó cellába, például az utolsó kiadás összegéhez, majd nyomja le a Tab billentyűt.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0" customHeight="1" x14ac:dyDescent="0.25">
      <c r="A9" s="4" t="str">
        <f>ROW(A3)&amp;". Kattintson a jobb gombbal a táblázatra, a megjelenő menüben mutasson a „Beszúrás” pontra, és kattintson a „Táblázatsorok fölé” vagy a „Táblázatsorok alá” parancsra."</f>
        <v>3. Kattintson a jobb gombbal a táblázatra, a megjelenő menüben mutasson a „Beszúrás” pontra, és kattintson a „Táblázatsorok fölé” vagy a „Táblázatsorok alá” parancsra.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30" customHeight="1" x14ac:dyDescent="0.25">
      <c r="A10" s="4" t="str">
        <f>ROW(A4)&amp;". Helyezze az egérmutatót a táblázat jobb alsó sarkában megjelenő méretezőpontra, és húzza a pontot lefelé a rendelkezésre álló táblázatsorok számának növeléséhez."</f>
        <v>4. Helyezze az egérmutatót a táblázat jobb alsó sarkában megjelenő méretezőpontra, és húzza a pontot lefelé a rendelkezésre álló táblázatsorok számának növeléséhez.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30" customHeight="1" x14ac:dyDescent="0.25">
      <c r="A11" s="4" t="s">
        <v>6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30" customHeight="1" x14ac:dyDescent="0.25">
      <c r="A12" s="4" t="s">
        <v>7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30" customHeight="1" x14ac:dyDescent="0.25">
      <c r="A13" s="4" t="s">
        <v>8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30" customHeight="1" x14ac:dyDescent="0.25">
      <c r="A14" s="4" t="str">
        <f>ROW(A1)&amp;". Az 1. kiadás elemet (a kiadástípus címét) az összesítő munkalap Kiadás részében lévő Kiadásösszesítés táblázatban adhatja meg."</f>
        <v>1. Az 1. kiadás elemet (a kiadástípus címét) az összesítő munkalap Kiadás részében lévő Kiadásösszesítés táblázatban adhatja meg.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30" customHeight="1" x14ac:dyDescent="0.25">
      <c r="A15" s="4" t="str">
        <f>ROW(A2)&amp;". Írja be a kiadás összegét a megfelelő havi munkalapba az összes olyan hónapnál, amelyben a kiadás előfordult."</f>
        <v>2. Írja be a kiadás összegét a megfelelő havi munkalapba az összes olyan hónapnál, amelyben a kiadás előfordult.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30" customHeight="1" x14ac:dyDescent="0.25">
      <c r="A16" s="5" t="str">
        <f>ROW(A3)&amp;". A Kiadásösszesítés munkalapon megadott kiadástípus létrehoz egy kategórialistát az egyes hónapok munkalapjának Kategória oszlopában."</f>
        <v>3. A Kiadásösszesítés munkalapon megadott kiadástípus létrehoz egy kategórialistát az egyes hónapok munkalapjának Kategória oszlopában.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30" customHeight="1" x14ac:dyDescent="0.25">
      <c r="A17" s="5" t="str">
        <f>ROW(A4)&amp;". A Kategória oszlopban lévő kategórialistával kiválaszthatja a megfelelő kiadástípust a beírt kiadásösszeghez."</f>
        <v>4. A Kategória oszlopban lévő kategórialistával kiválaszthatja a megfelelő kiadástípust a beírt kiadásösszeghez.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30" customHeight="1" x14ac:dyDescent="0.25">
      <c r="A18" s="5" t="str">
        <f>ROW(A5)&amp;". Ha szeretne új típusú kiadást megadni bármely hónapban, adjon hozzá egy új sort a Kiadásösszesítés táblázathoz az összesítő munkalapon, majd adja meg a kiadás kívánt adatait annak a hónapnak a munkalapján, amelyben a kiadás előfordult."</f>
        <v>5. Ha szeretne új típusú kiadást megadni bármely hónapban, adjon hozzá egy új sort a Kiadásösszesítés táblázathoz az összesítő munkalapon, majd adja meg a kiadás kívánt adatait annak a hónapnak a munkalapján, amelyben a kiadás előfordult.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30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30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30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30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ht="30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30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30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30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30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ht="30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30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30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30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ht="30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30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30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30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30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30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30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30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30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30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30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30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30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30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30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30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30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30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30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30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30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30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30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30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30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30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30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30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30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30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30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30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30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30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30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30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30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ht="30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30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30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30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30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30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30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30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30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30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ht="30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ht="30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30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30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30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30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30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30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30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30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30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30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30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30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30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30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30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30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30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30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30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30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5.75" customHeight="1" x14ac:dyDescent="0.25"/>
    <row r="102" spans="1:11" ht="15.75" customHeight="1" x14ac:dyDescent="0.25"/>
    <row r="103" spans="1:11" ht="15.75" customHeight="1" x14ac:dyDescent="0.25"/>
    <row r="104" spans="1:11" ht="15.75" customHeight="1" x14ac:dyDescent="0.25"/>
    <row r="105" spans="1:11" ht="15.75" customHeight="1" x14ac:dyDescent="0.25"/>
    <row r="106" spans="1:11" ht="15.75" customHeight="1" x14ac:dyDescent="0.25"/>
    <row r="107" spans="1:11" ht="15.75" customHeight="1" x14ac:dyDescent="0.25"/>
    <row r="108" spans="1:11" ht="15.75" customHeight="1" x14ac:dyDescent="0.25"/>
    <row r="109" spans="1:11" ht="15.75" customHeight="1" x14ac:dyDescent="0.25"/>
    <row r="110" spans="1:11" ht="15.75" customHeight="1" x14ac:dyDescent="0.25"/>
    <row r="111" spans="1:11" ht="15.75" customHeight="1" x14ac:dyDescent="0.25"/>
    <row r="112" spans="1:11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4F"/>
  </sheetPr>
  <dimension ref="A1:I998"/>
  <sheetViews>
    <sheetView showGridLines="0" workbookViewId="0">
      <selection activeCell="A15" sqref="A15:XFD15"/>
    </sheetView>
  </sheetViews>
  <sheetFormatPr defaultColWidth="14.42578125" defaultRowHeight="15" customHeight="1" x14ac:dyDescent="0.25"/>
  <cols>
    <col min="1" max="3" width="22.7109375" customWidth="1"/>
    <col min="4" max="4" width="23" customWidth="1"/>
    <col min="5" max="5" width="20.85546875" customWidth="1"/>
    <col min="6" max="6" width="16.42578125" customWidth="1"/>
    <col min="7" max="7" width="33.42578125" customWidth="1"/>
    <col min="8" max="8" width="15.28515625" customWidth="1"/>
    <col min="9" max="9" width="8.7109375" customWidth="1"/>
  </cols>
  <sheetData>
    <row r="1" spans="1:9" ht="34.5" customHeight="1" x14ac:dyDescent="0.4">
      <c r="A1" s="52" t="s">
        <v>209</v>
      </c>
      <c r="B1" s="53"/>
      <c r="C1" s="54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211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33" t="s">
        <v>104</v>
      </c>
    </row>
    <row r="3" spans="1:9" ht="30" customHeight="1" x14ac:dyDescent="0.25">
      <c r="A3" s="9">
        <v>43680</v>
      </c>
      <c r="B3" s="9" t="s">
        <v>214</v>
      </c>
      <c r="C3" s="13" t="s">
        <v>215</v>
      </c>
      <c r="D3" s="12">
        <v>1200000</v>
      </c>
      <c r="E3" s="12">
        <v>1450000</v>
      </c>
      <c r="F3" s="13" t="s">
        <v>25</v>
      </c>
      <c r="G3" s="13" t="s">
        <v>218</v>
      </c>
      <c r="H3" s="13" t="s">
        <v>184</v>
      </c>
      <c r="I3" s="35">
        <v>2</v>
      </c>
    </row>
    <row r="4" spans="1:9" ht="30" customHeight="1" x14ac:dyDescent="0.25">
      <c r="A4" s="9">
        <v>43682</v>
      </c>
      <c r="B4" s="9" t="s">
        <v>220</v>
      </c>
      <c r="C4" s="13" t="s">
        <v>150</v>
      </c>
      <c r="D4" s="12">
        <v>900000</v>
      </c>
      <c r="E4" s="12">
        <v>936000</v>
      </c>
      <c r="F4" s="13" t="s">
        <v>30</v>
      </c>
      <c r="G4" s="13" t="s">
        <v>151</v>
      </c>
      <c r="H4" s="13" t="s">
        <v>126</v>
      </c>
      <c r="I4" s="35"/>
    </row>
    <row r="5" spans="1:9" ht="30" customHeight="1" x14ac:dyDescent="0.25">
      <c r="A5" s="9">
        <v>43683</v>
      </c>
      <c r="B5" s="9" t="s">
        <v>221</v>
      </c>
      <c r="C5" s="13" t="s">
        <v>155</v>
      </c>
      <c r="D5" s="12">
        <v>360000</v>
      </c>
      <c r="E5" s="12"/>
      <c r="F5" s="13" t="s">
        <v>30</v>
      </c>
      <c r="G5" s="13" t="s">
        <v>157</v>
      </c>
      <c r="H5" s="13" t="s">
        <v>158</v>
      </c>
      <c r="I5" s="35"/>
    </row>
    <row r="6" spans="1:9" ht="30" customHeight="1" x14ac:dyDescent="0.25">
      <c r="A6" s="9">
        <v>43684</v>
      </c>
      <c r="B6" s="9" t="s">
        <v>222</v>
      </c>
      <c r="C6" s="13" t="s">
        <v>160</v>
      </c>
      <c r="D6" s="12">
        <v>200000</v>
      </c>
      <c r="E6" s="12"/>
      <c r="F6" s="13" t="s">
        <v>30</v>
      </c>
      <c r="G6" s="13" t="s">
        <v>162</v>
      </c>
      <c r="H6" s="13" t="s">
        <v>163</v>
      </c>
      <c r="I6" s="35"/>
    </row>
    <row r="7" spans="1:9" ht="30" customHeight="1" x14ac:dyDescent="0.25">
      <c r="A7" s="9">
        <v>43685</v>
      </c>
      <c r="B7" s="9" t="s">
        <v>225</v>
      </c>
      <c r="C7" s="13" t="s">
        <v>226</v>
      </c>
      <c r="D7" s="12">
        <v>250000</v>
      </c>
      <c r="E7" s="12"/>
      <c r="F7" s="13" t="s">
        <v>30</v>
      </c>
      <c r="G7" s="13" t="s">
        <v>229</v>
      </c>
      <c r="H7" s="13" t="s">
        <v>27</v>
      </c>
      <c r="I7" s="35"/>
    </row>
    <row r="8" spans="1:9" ht="30" customHeight="1" x14ac:dyDescent="0.25">
      <c r="A8" s="9">
        <v>43685</v>
      </c>
      <c r="B8" s="9" t="s">
        <v>225</v>
      </c>
      <c r="C8" s="13" t="s">
        <v>173</v>
      </c>
      <c r="D8" s="12">
        <v>200000</v>
      </c>
      <c r="E8" s="12"/>
      <c r="F8" s="13" t="s">
        <v>30</v>
      </c>
      <c r="G8" s="13" t="s">
        <v>230</v>
      </c>
      <c r="H8" s="13" t="s">
        <v>231</v>
      </c>
      <c r="I8" s="35"/>
    </row>
    <row r="9" spans="1:9" ht="30" customHeight="1" x14ac:dyDescent="0.25">
      <c r="A9" s="15">
        <v>43315</v>
      </c>
      <c r="B9" s="15" t="s">
        <v>232</v>
      </c>
      <c r="C9" s="36" t="s">
        <v>177</v>
      </c>
      <c r="D9" s="17">
        <v>10000</v>
      </c>
      <c r="E9" s="17"/>
      <c r="F9" s="16" t="s">
        <v>30</v>
      </c>
      <c r="G9" s="16" t="s">
        <v>234</v>
      </c>
      <c r="H9" s="16" t="s">
        <v>184</v>
      </c>
      <c r="I9" s="35"/>
    </row>
    <row r="10" spans="1:9" ht="30" customHeight="1" x14ac:dyDescent="0.25">
      <c r="A10" s="15">
        <v>43321</v>
      </c>
      <c r="B10" s="15" t="s">
        <v>236</v>
      </c>
      <c r="C10" s="16" t="s">
        <v>180</v>
      </c>
      <c r="D10" s="17">
        <v>400000</v>
      </c>
      <c r="E10" s="17">
        <v>350000</v>
      </c>
      <c r="F10" s="16" t="s">
        <v>30</v>
      </c>
      <c r="G10" s="16" t="s">
        <v>181</v>
      </c>
      <c r="H10" s="16" t="s">
        <v>169</v>
      </c>
      <c r="I10" s="35"/>
    </row>
    <row r="11" spans="1:9" ht="30" customHeight="1" x14ac:dyDescent="0.25">
      <c r="A11" s="15"/>
      <c r="B11" s="15"/>
      <c r="C11" s="16" t="s">
        <v>191</v>
      </c>
      <c r="D11" s="17">
        <v>150000</v>
      </c>
      <c r="E11" s="17"/>
      <c r="F11" s="16" t="s">
        <v>44</v>
      </c>
      <c r="G11" s="16" t="s">
        <v>45</v>
      </c>
      <c r="H11" s="16" t="s">
        <v>46</v>
      </c>
      <c r="I11" s="35"/>
    </row>
    <row r="12" spans="1:9" ht="30" customHeight="1" x14ac:dyDescent="0.25">
      <c r="A12" s="15"/>
      <c r="B12" s="15"/>
      <c r="C12" s="16" t="s">
        <v>192</v>
      </c>
      <c r="D12" s="17">
        <v>500000</v>
      </c>
      <c r="E12" s="17"/>
      <c r="F12" s="16" t="s">
        <v>49</v>
      </c>
      <c r="G12" s="16" t="s">
        <v>193</v>
      </c>
      <c r="H12" s="16" t="s">
        <v>54</v>
      </c>
    </row>
    <row r="13" spans="1:9" ht="30" customHeight="1" x14ac:dyDescent="0.25">
      <c r="A13" s="9">
        <v>43687</v>
      </c>
      <c r="B13" s="23" t="s">
        <v>240</v>
      </c>
      <c r="C13" s="13" t="s">
        <v>228</v>
      </c>
      <c r="D13" s="12">
        <v>200000</v>
      </c>
      <c r="E13" s="12">
        <v>850000</v>
      </c>
      <c r="F13" s="13" t="s">
        <v>25</v>
      </c>
      <c r="G13" s="13"/>
      <c r="H13" s="13" t="s">
        <v>27</v>
      </c>
      <c r="I13">
        <v>2</v>
      </c>
    </row>
    <row r="14" spans="1:9" ht="30" customHeight="1" thickBot="1" x14ac:dyDescent="0.3">
      <c r="A14" s="9">
        <v>43693</v>
      </c>
      <c r="B14" s="9" t="s">
        <v>241</v>
      </c>
      <c r="C14" s="13" t="s">
        <v>242</v>
      </c>
      <c r="D14" s="12">
        <v>23000000</v>
      </c>
      <c r="E14" s="12">
        <v>5375000</v>
      </c>
      <c r="F14" s="13" t="s">
        <v>25</v>
      </c>
      <c r="G14" s="13"/>
      <c r="H14" s="13" t="s">
        <v>243</v>
      </c>
      <c r="I14">
        <v>5</v>
      </c>
    </row>
    <row r="15" spans="1:9" ht="30" customHeight="1" thickBot="1" x14ac:dyDescent="0.3">
      <c r="A15" s="69"/>
      <c r="B15" s="70"/>
      <c r="C15" s="63"/>
      <c r="D15" s="60">
        <f>SUM(D3:D14)</f>
        <v>27370000</v>
      </c>
      <c r="E15" s="60">
        <f>SUM(E3:E14)</f>
        <v>8961000</v>
      </c>
      <c r="F15" s="71"/>
      <c r="G15" s="71"/>
      <c r="H15" s="71"/>
      <c r="I15" s="68">
        <v>7</v>
      </c>
    </row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1">
    <mergeCell ref="A1:C1"/>
  </mergeCells>
  <dataValidations count="4">
    <dataValidation type="custom" allowBlank="1" showInputMessage="1" prompt="Meg kell adni egy júliusi dátumot a kiadás szerepeltetéséhez az Összesítés lapon" sqref="A10">
      <formula1>MONTH($A10)=7</formula1>
    </dataValidation>
    <dataValidation type="custom" allowBlank="1" showInputMessage="1" prompt="Meg kell adni egy augusztusi dátumot a kiadás szerepeltetéséhez az Összesítés lapon" sqref="A3:B9 B10">
      <formula1>MONTH($A3)=8</formula1>
    </dataValidation>
    <dataValidation type="list" allowBlank="1" showInputMessage="1" prompt="A legördülő listában ki kell jelölnie az Összesítés lapon szerepeltetni kívánt kiadást" sqref="F3:F14">
      <formula1>Kiadáskategóriák</formula1>
    </dataValidation>
    <dataValidation type="custom" allowBlank="1" showInputMessage="1" prompt="Összeg érvényesítése - Az összegnek számnak kell lennie." sqref="D3:E14">
      <formula1>ISNUMBER($D3)</formula1>
    </dataValidation>
  </dataValidations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E095"/>
  </sheetPr>
  <dimension ref="A1:I1000"/>
  <sheetViews>
    <sheetView showGridLines="0" workbookViewId="0">
      <selection activeCell="I11" sqref="A11:I11"/>
    </sheetView>
  </sheetViews>
  <sheetFormatPr defaultColWidth="14.42578125" defaultRowHeight="15" customHeight="1" x14ac:dyDescent="0.25"/>
  <cols>
    <col min="1" max="3" width="22.7109375" customWidth="1"/>
    <col min="4" max="5" width="24.140625" customWidth="1"/>
    <col min="6" max="6" width="13.85546875" customWidth="1"/>
    <col min="7" max="7" width="34.28515625" customWidth="1"/>
    <col min="8" max="8" width="15.7109375" customWidth="1"/>
    <col min="9" max="9" width="8.7109375" customWidth="1"/>
  </cols>
  <sheetData>
    <row r="1" spans="1:9" ht="34.5" customHeight="1" x14ac:dyDescent="0.4">
      <c r="A1" s="52" t="s">
        <v>210</v>
      </c>
      <c r="B1" s="53"/>
      <c r="C1" s="54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33" t="s">
        <v>104</v>
      </c>
    </row>
    <row r="3" spans="1:9" ht="30" customHeight="1" x14ac:dyDescent="0.25">
      <c r="A3" s="9">
        <v>43715</v>
      </c>
      <c r="B3" s="9" t="s">
        <v>212</v>
      </c>
      <c r="C3" s="13" t="s">
        <v>213</v>
      </c>
      <c r="D3" s="12">
        <v>1500000</v>
      </c>
      <c r="E3" s="12"/>
      <c r="F3" s="13" t="s">
        <v>25</v>
      </c>
      <c r="G3" s="13"/>
      <c r="H3" s="13" t="s">
        <v>169</v>
      </c>
      <c r="I3" s="35">
        <v>1</v>
      </c>
    </row>
    <row r="4" spans="1:9" ht="30" customHeight="1" x14ac:dyDescent="0.25">
      <c r="A4" s="9">
        <v>43710</v>
      </c>
      <c r="B4" s="9" t="s">
        <v>216</v>
      </c>
      <c r="C4" s="13" t="s">
        <v>217</v>
      </c>
      <c r="D4" s="12">
        <v>600000</v>
      </c>
      <c r="E4" s="12">
        <v>624000</v>
      </c>
      <c r="F4" s="13" t="s">
        <v>30</v>
      </c>
      <c r="G4" s="13" t="s">
        <v>151</v>
      </c>
      <c r="H4" s="13" t="s">
        <v>219</v>
      </c>
      <c r="I4" s="35"/>
    </row>
    <row r="5" spans="1:9" ht="30" customHeight="1" x14ac:dyDescent="0.25">
      <c r="A5" s="15"/>
      <c r="B5" s="15"/>
      <c r="C5" s="16" t="s">
        <v>191</v>
      </c>
      <c r="D5" s="17">
        <v>150000</v>
      </c>
      <c r="E5" s="17"/>
      <c r="F5" s="16" t="s">
        <v>44</v>
      </c>
      <c r="G5" s="16" t="s">
        <v>45</v>
      </c>
      <c r="H5" s="16" t="s">
        <v>46</v>
      </c>
      <c r="I5" s="35"/>
    </row>
    <row r="6" spans="1:9" ht="30" customHeight="1" x14ac:dyDescent="0.25">
      <c r="A6" s="15"/>
      <c r="B6" s="15"/>
      <c r="C6" s="16" t="s">
        <v>192</v>
      </c>
      <c r="D6" s="17">
        <v>200000</v>
      </c>
      <c r="E6" s="17"/>
      <c r="F6" s="16" t="s">
        <v>49</v>
      </c>
      <c r="G6" s="16" t="s">
        <v>193</v>
      </c>
      <c r="H6" s="16" t="s">
        <v>54</v>
      </c>
      <c r="I6" s="35"/>
    </row>
    <row r="7" spans="1:9" ht="30" customHeight="1" x14ac:dyDescent="0.25">
      <c r="A7" s="9">
        <v>43728</v>
      </c>
      <c r="B7" s="9" t="s">
        <v>223</v>
      </c>
      <c r="C7" s="13" t="s">
        <v>224</v>
      </c>
      <c r="D7" s="12">
        <v>350000</v>
      </c>
      <c r="E7" s="12">
        <v>360000</v>
      </c>
      <c r="F7" s="13"/>
      <c r="G7" s="13"/>
      <c r="H7" s="13"/>
      <c r="I7" s="35"/>
    </row>
    <row r="8" spans="1:9" ht="30" customHeight="1" x14ac:dyDescent="0.25">
      <c r="A8" s="9">
        <v>43729</v>
      </c>
      <c r="B8" s="9" t="s">
        <v>227</v>
      </c>
      <c r="C8" s="13" t="s">
        <v>228</v>
      </c>
      <c r="D8" s="12">
        <v>200000</v>
      </c>
      <c r="E8" s="12">
        <v>850000</v>
      </c>
      <c r="F8" s="13" t="s">
        <v>25</v>
      </c>
      <c r="G8" s="13"/>
      <c r="H8" s="13" t="s">
        <v>27</v>
      </c>
      <c r="I8" s="35">
        <v>2</v>
      </c>
    </row>
    <row r="9" spans="1:9" ht="30" customHeight="1" x14ac:dyDescent="0.25">
      <c r="A9" s="9">
        <v>43735</v>
      </c>
      <c r="B9" s="9" t="s">
        <v>233</v>
      </c>
      <c r="C9" s="10" t="s">
        <v>39</v>
      </c>
      <c r="D9" s="11">
        <v>120000</v>
      </c>
      <c r="E9" s="11"/>
      <c r="F9" s="10" t="s">
        <v>30</v>
      </c>
      <c r="G9" s="10" t="s">
        <v>235</v>
      </c>
      <c r="H9" s="13" t="s">
        <v>41</v>
      </c>
      <c r="I9" s="35"/>
    </row>
    <row r="10" spans="1:9" ht="30" customHeight="1" thickBot="1" x14ac:dyDescent="0.3">
      <c r="A10" s="9">
        <v>43737</v>
      </c>
      <c r="B10" s="9" t="s">
        <v>237</v>
      </c>
      <c r="C10" s="10" t="s">
        <v>238</v>
      </c>
      <c r="D10" s="11">
        <v>300000</v>
      </c>
      <c r="E10" s="11"/>
      <c r="F10" s="10" t="s">
        <v>239</v>
      </c>
      <c r="G10" s="10"/>
      <c r="H10" s="13"/>
      <c r="I10" s="35"/>
    </row>
    <row r="11" spans="1:9" ht="30" customHeight="1" thickBot="1" x14ac:dyDescent="0.3">
      <c r="A11" s="58" t="s">
        <v>55</v>
      </c>
      <c r="B11" s="59"/>
      <c r="C11" s="59"/>
      <c r="D11" s="60">
        <f>SUBTOTAL(109,szept.!$D$3:$D$10)</f>
        <v>3420000</v>
      </c>
      <c r="E11" s="60">
        <f>SUM(E3:E10)</f>
        <v>1834000</v>
      </c>
      <c r="F11" s="59"/>
      <c r="G11" s="59"/>
      <c r="H11" s="59"/>
      <c r="I11" s="72">
        <f>SUM(I3:I9)</f>
        <v>3</v>
      </c>
    </row>
    <row r="12" spans="1:9" ht="30" customHeight="1" x14ac:dyDescent="0.25">
      <c r="I12" s="35"/>
    </row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Meg kell adni egy szeptemberi dátumot a kiadás szerepeltetéséhez az Összesítés lapon" sqref="A3:B10">
      <formula1>MONTH($A3)=9</formula1>
    </dataValidation>
    <dataValidation type="custom" allowBlank="1" showInputMessage="1" prompt="Összeg érvényesítése - Az összegnek számnak kell lennie." sqref="D3:E10">
      <formula1>ISNUMBER($D3)</formula1>
    </dataValidation>
    <dataValidation type="list" allowBlank="1" showInputMessage="1" prompt="A legördülő listában ki kell jelölnie az Összesítés lapon szerepeltetni kívánt kiadást" sqref="F3:F10">
      <formula1>Kiadáskategóriák</formula1>
    </dataValidation>
  </dataValidation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EAB8"/>
  </sheetPr>
  <dimension ref="A1:I1000"/>
  <sheetViews>
    <sheetView showGridLines="0" workbookViewId="0">
      <selection activeCell="A10" sqref="A10:H10"/>
    </sheetView>
  </sheetViews>
  <sheetFormatPr defaultColWidth="14.42578125" defaultRowHeight="15" customHeight="1" x14ac:dyDescent="0.25"/>
  <cols>
    <col min="1" max="1" width="16" customWidth="1"/>
    <col min="2" max="3" width="22.7109375" customWidth="1"/>
    <col min="4" max="5" width="20.42578125" customWidth="1"/>
    <col min="6" max="6" width="15.7109375" customWidth="1"/>
    <col min="7" max="7" width="36" customWidth="1"/>
    <col min="8" max="8" width="15.7109375" customWidth="1"/>
    <col min="9" max="9" width="8.7109375" customWidth="1"/>
  </cols>
  <sheetData>
    <row r="1" spans="1:9" ht="34.5" customHeight="1" x14ac:dyDescent="0.4">
      <c r="A1" s="52" t="s">
        <v>245</v>
      </c>
      <c r="B1" s="53"/>
      <c r="C1" s="54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33" t="s">
        <v>104</v>
      </c>
    </row>
    <row r="3" spans="1:9" ht="30" customHeight="1" x14ac:dyDescent="0.25">
      <c r="A3" s="9">
        <v>43739</v>
      </c>
      <c r="B3" s="9" t="s">
        <v>250</v>
      </c>
      <c r="C3" s="13" t="s">
        <v>251</v>
      </c>
      <c r="D3" s="12">
        <v>60000</v>
      </c>
      <c r="E3" s="12"/>
      <c r="F3" s="13" t="s">
        <v>30</v>
      </c>
      <c r="G3" s="13" t="s">
        <v>255</v>
      </c>
      <c r="H3" s="13" t="s">
        <v>110</v>
      </c>
      <c r="I3" s="35"/>
    </row>
    <row r="4" spans="1:9" ht="30" customHeight="1" x14ac:dyDescent="0.25">
      <c r="A4" s="9">
        <v>43745</v>
      </c>
      <c r="B4" s="9" t="s">
        <v>259</v>
      </c>
      <c r="C4" s="13" t="s">
        <v>260</v>
      </c>
      <c r="D4" s="12">
        <v>60000</v>
      </c>
      <c r="E4" s="12"/>
      <c r="F4" s="13" t="s">
        <v>30</v>
      </c>
      <c r="G4" s="13"/>
      <c r="H4" s="13" t="s">
        <v>263</v>
      </c>
      <c r="I4" s="35"/>
    </row>
    <row r="5" spans="1:9" ht="30" customHeight="1" x14ac:dyDescent="0.25">
      <c r="A5" s="9">
        <v>43756</v>
      </c>
      <c r="B5" s="9" t="s">
        <v>264</v>
      </c>
      <c r="C5" s="13" t="s">
        <v>224</v>
      </c>
      <c r="D5" s="12">
        <v>350000</v>
      </c>
      <c r="E5" s="12">
        <v>360000</v>
      </c>
      <c r="F5" s="13" t="s">
        <v>30</v>
      </c>
      <c r="G5" s="14"/>
      <c r="H5" s="13" t="s">
        <v>110</v>
      </c>
      <c r="I5" s="35"/>
    </row>
    <row r="6" spans="1:9" ht="30" customHeight="1" x14ac:dyDescent="0.25">
      <c r="A6" s="9">
        <v>43761</v>
      </c>
      <c r="B6" s="9" t="s">
        <v>265</v>
      </c>
      <c r="C6" s="13" t="s">
        <v>266</v>
      </c>
      <c r="D6" s="12">
        <v>150000</v>
      </c>
      <c r="E6" s="12"/>
      <c r="F6" s="13" t="s">
        <v>30</v>
      </c>
      <c r="G6" s="13"/>
      <c r="H6" s="13" t="s">
        <v>263</v>
      </c>
      <c r="I6" s="35"/>
    </row>
    <row r="7" spans="1:9" ht="30" customHeight="1" x14ac:dyDescent="0.25">
      <c r="A7" s="15">
        <v>43374</v>
      </c>
      <c r="B7" s="15" t="s">
        <v>267</v>
      </c>
      <c r="C7" s="16" t="s">
        <v>268</v>
      </c>
      <c r="D7" s="17">
        <v>1000000</v>
      </c>
      <c r="E7" s="17"/>
      <c r="F7" s="16" t="s">
        <v>44</v>
      </c>
      <c r="G7" s="16" t="s">
        <v>45</v>
      </c>
      <c r="H7" s="16" t="s">
        <v>46</v>
      </c>
      <c r="I7" s="35"/>
    </row>
    <row r="8" spans="1:9" ht="30" customHeight="1" x14ac:dyDescent="0.25">
      <c r="A8" s="15"/>
      <c r="B8" s="15"/>
      <c r="C8" s="16" t="s">
        <v>192</v>
      </c>
      <c r="D8" s="17">
        <v>200000</v>
      </c>
      <c r="E8" s="17"/>
      <c r="F8" s="16" t="s">
        <v>49</v>
      </c>
      <c r="G8" s="16" t="s">
        <v>193</v>
      </c>
      <c r="H8" s="16" t="s">
        <v>54</v>
      </c>
      <c r="I8" s="35"/>
    </row>
    <row r="9" spans="1:9" ht="30" customHeight="1" thickBot="1" x14ac:dyDescent="0.3">
      <c r="A9" s="9">
        <v>43763</v>
      </c>
      <c r="B9" s="9" t="s">
        <v>269</v>
      </c>
      <c r="C9" s="13" t="s">
        <v>39</v>
      </c>
      <c r="D9" s="12">
        <v>120000</v>
      </c>
      <c r="E9" s="12"/>
      <c r="F9" s="13" t="s">
        <v>30</v>
      </c>
      <c r="G9" s="13" t="s">
        <v>270</v>
      </c>
      <c r="H9" s="13" t="s">
        <v>41</v>
      </c>
      <c r="I9" s="35"/>
    </row>
    <row r="10" spans="1:9" ht="30" customHeight="1" thickBot="1" x14ac:dyDescent="0.3">
      <c r="A10" s="58" t="s">
        <v>55</v>
      </c>
      <c r="B10" s="59"/>
      <c r="C10" s="59"/>
      <c r="D10" s="60">
        <f>SUBTOTAL(109,okt.!$D$3:$D$9)</f>
        <v>1940000</v>
      </c>
      <c r="E10" s="60">
        <f>SUM(E3:E9)</f>
        <v>360000</v>
      </c>
      <c r="F10" s="59"/>
      <c r="G10" s="59"/>
      <c r="H10" s="66"/>
      <c r="I10" s="35"/>
    </row>
    <row r="11" spans="1:9" ht="30" customHeight="1" x14ac:dyDescent="0.25">
      <c r="I11" s="35"/>
    </row>
    <row r="12" spans="1:9" ht="30" customHeight="1" x14ac:dyDescent="0.25"/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Meg kell adni egy októberi dátumot a kiadás szerepeltetéséhez az Összesítés lapon" sqref="A3:B9">
      <formula1>MONTH($A3)=10</formula1>
    </dataValidation>
    <dataValidation type="custom" allowBlank="1" showInputMessage="1" prompt="Összeg érvényesítése - Az összegnek számnak kell lennie." sqref="D3:E9">
      <formula1>ISNUMBER($D3)</formula1>
    </dataValidation>
    <dataValidation type="list" allowBlank="1" showInputMessage="1" prompt="A legördülő listában ki kell jelölnie az Összesítés lapon szerepeltetni kívánt kiadást" sqref="F3:F9">
      <formula1>Kiadáskategóriák</formula1>
    </dataValidation>
  </dataValidations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EF4DB"/>
  </sheetPr>
  <dimension ref="A1:I1000"/>
  <sheetViews>
    <sheetView showGridLines="0" workbookViewId="0">
      <selection activeCell="A10" sqref="A10:I10"/>
    </sheetView>
  </sheetViews>
  <sheetFormatPr defaultColWidth="14.42578125" defaultRowHeight="15" customHeight="1" x14ac:dyDescent="0.25"/>
  <cols>
    <col min="1" max="2" width="22.7109375" customWidth="1"/>
    <col min="3" max="3" width="24.28515625" customWidth="1"/>
    <col min="4" max="4" width="18.28515625" customWidth="1"/>
    <col min="5" max="5" width="19.42578125" customWidth="1"/>
    <col min="6" max="6" width="13.85546875" customWidth="1"/>
    <col min="7" max="7" width="33.42578125" customWidth="1"/>
    <col min="8" max="8" width="14.5703125" customWidth="1"/>
    <col min="9" max="9" width="8.7109375" customWidth="1"/>
  </cols>
  <sheetData>
    <row r="1" spans="1:9" ht="34.5" customHeight="1" x14ac:dyDescent="0.4">
      <c r="A1" s="52" t="s">
        <v>244</v>
      </c>
      <c r="B1" s="53"/>
      <c r="C1" s="54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33" t="s">
        <v>104</v>
      </c>
    </row>
    <row r="3" spans="1:9" ht="30" customHeight="1" x14ac:dyDescent="0.25">
      <c r="A3" s="9">
        <v>43778</v>
      </c>
      <c r="B3" s="9" t="s">
        <v>246</v>
      </c>
      <c r="C3" s="13" t="s">
        <v>247</v>
      </c>
      <c r="D3" s="12">
        <v>1500000</v>
      </c>
      <c r="E3" s="12">
        <v>1450000</v>
      </c>
      <c r="F3" s="13" t="s">
        <v>25</v>
      </c>
      <c r="G3" s="13" t="s">
        <v>248</v>
      </c>
      <c r="H3" s="13" t="s">
        <v>27</v>
      </c>
      <c r="I3" s="35">
        <v>2</v>
      </c>
    </row>
    <row r="4" spans="1:9" ht="30" customHeight="1" x14ac:dyDescent="0.25">
      <c r="A4" s="9">
        <v>43784</v>
      </c>
      <c r="B4" s="9" t="s">
        <v>249</v>
      </c>
      <c r="C4" s="13" t="s">
        <v>224</v>
      </c>
      <c r="D4" s="12">
        <v>350000</v>
      </c>
      <c r="E4" s="12">
        <v>360000</v>
      </c>
      <c r="F4" s="13" t="s">
        <v>25</v>
      </c>
      <c r="G4" s="14"/>
      <c r="H4" s="13" t="s">
        <v>95</v>
      </c>
      <c r="I4" s="35"/>
    </row>
    <row r="5" spans="1:9" ht="30" customHeight="1" x14ac:dyDescent="0.25">
      <c r="A5" s="9">
        <v>43798</v>
      </c>
      <c r="B5" s="9" t="s">
        <v>252</v>
      </c>
      <c r="C5" s="13" t="s">
        <v>253</v>
      </c>
      <c r="D5" s="12">
        <v>200000</v>
      </c>
      <c r="E5" s="12">
        <v>288000</v>
      </c>
      <c r="F5" s="13" t="s">
        <v>25</v>
      </c>
      <c r="G5" s="13"/>
      <c r="H5" s="13" t="s">
        <v>254</v>
      </c>
      <c r="I5" s="35">
        <v>2</v>
      </c>
    </row>
    <row r="6" spans="1:9" ht="30" customHeight="1" x14ac:dyDescent="0.25">
      <c r="A6" s="15">
        <v>43427</v>
      </c>
      <c r="B6" s="15" t="s">
        <v>256</v>
      </c>
      <c r="C6" s="16" t="s">
        <v>257</v>
      </c>
      <c r="D6" s="17">
        <v>200000</v>
      </c>
      <c r="E6" s="17"/>
      <c r="F6" s="16" t="s">
        <v>49</v>
      </c>
      <c r="G6" s="16" t="s">
        <v>258</v>
      </c>
      <c r="H6" s="16" t="s">
        <v>46</v>
      </c>
      <c r="I6" s="35"/>
    </row>
    <row r="7" spans="1:9" ht="30" customHeight="1" x14ac:dyDescent="0.25">
      <c r="A7" s="9">
        <v>43791</v>
      </c>
      <c r="B7" s="9" t="s">
        <v>261</v>
      </c>
      <c r="C7" s="13" t="s">
        <v>39</v>
      </c>
      <c r="D7" s="12">
        <v>120000</v>
      </c>
      <c r="E7" s="12"/>
      <c r="F7" s="13" t="s">
        <v>30</v>
      </c>
      <c r="G7" s="13" t="s">
        <v>262</v>
      </c>
      <c r="H7" s="13" t="s">
        <v>97</v>
      </c>
      <c r="I7" s="35"/>
    </row>
    <row r="8" spans="1:9" ht="30" customHeight="1" x14ac:dyDescent="0.25">
      <c r="A8" s="15"/>
      <c r="B8" s="15"/>
      <c r="C8" s="16" t="s">
        <v>191</v>
      </c>
      <c r="D8" s="17">
        <v>150000</v>
      </c>
      <c r="E8" s="17"/>
      <c r="F8" s="16" t="s">
        <v>44</v>
      </c>
      <c r="G8" s="16" t="s">
        <v>45</v>
      </c>
      <c r="H8" s="16" t="s">
        <v>46</v>
      </c>
      <c r="I8" s="35"/>
    </row>
    <row r="9" spans="1:9" ht="30" customHeight="1" thickBot="1" x14ac:dyDescent="0.3">
      <c r="A9" s="15"/>
      <c r="B9" s="15"/>
      <c r="C9" s="16" t="s">
        <v>192</v>
      </c>
      <c r="D9" s="17">
        <v>200000</v>
      </c>
      <c r="E9" s="17"/>
      <c r="F9" s="16" t="s">
        <v>49</v>
      </c>
      <c r="G9" s="16"/>
      <c r="H9" s="16" t="s">
        <v>54</v>
      </c>
      <c r="I9" s="35"/>
    </row>
    <row r="10" spans="1:9" ht="30" customHeight="1" thickBot="1" x14ac:dyDescent="0.3">
      <c r="A10" s="58" t="s">
        <v>55</v>
      </c>
      <c r="B10" s="59"/>
      <c r="C10" s="59"/>
      <c r="D10" s="60">
        <f>SUBTOTAL(109,nov.!$D$3:$D$9)</f>
        <v>2720000</v>
      </c>
      <c r="E10" s="60">
        <f>SUM(E3:E9)</f>
        <v>2098000</v>
      </c>
      <c r="F10" s="59"/>
      <c r="G10" s="59"/>
      <c r="H10" s="59"/>
      <c r="I10" s="72">
        <f>SUM(I3:I9)</f>
        <v>4</v>
      </c>
    </row>
    <row r="11" spans="1:9" ht="30" customHeight="1" x14ac:dyDescent="0.25">
      <c r="I11" s="35"/>
    </row>
    <row r="12" spans="1:9" ht="30" customHeight="1" x14ac:dyDescent="0.25">
      <c r="I12" s="35"/>
    </row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Meg kell adni egy novemberi dátumot a kiadás szerepeltetéséhez az Összesítés lapon" sqref="A3:B9">
      <formula1>MONTH($A3)=11</formula1>
    </dataValidation>
    <dataValidation type="custom" allowBlank="1" showInputMessage="1" prompt="Összeg érvényesítése - Az összegnek számnak kell lennie." sqref="D3:E9">
      <formula1>ISNUMBER($D3)</formula1>
    </dataValidation>
    <dataValidation type="list" allowBlank="1" showInputMessage="1" prompt="A legördülő listában ki kell jelölnie az Összesítés lapon szerepeltetni kívánt kiadást" sqref="F3:F9">
      <formula1>Kiadáskategóriák</formula1>
    </dataValidation>
  </dataValidations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AB294"/>
  </sheetPr>
  <dimension ref="A1:I1000"/>
  <sheetViews>
    <sheetView showGridLines="0" workbookViewId="0">
      <selection activeCell="A9" sqref="A9:I9"/>
    </sheetView>
  </sheetViews>
  <sheetFormatPr defaultColWidth="14.42578125" defaultRowHeight="15" customHeight="1" x14ac:dyDescent="0.25"/>
  <cols>
    <col min="1" max="3" width="22.7109375" customWidth="1"/>
    <col min="4" max="5" width="19.28515625" customWidth="1"/>
    <col min="6" max="6" width="15.42578125" customWidth="1"/>
    <col min="7" max="7" width="29.7109375" customWidth="1"/>
    <col min="8" max="8" width="14.28515625" customWidth="1"/>
    <col min="9" max="9" width="8.7109375" customWidth="1"/>
  </cols>
  <sheetData>
    <row r="1" spans="1:9" ht="34.5" customHeight="1" x14ac:dyDescent="0.4">
      <c r="A1" s="52" t="s">
        <v>271</v>
      </c>
      <c r="B1" s="53"/>
      <c r="C1" s="54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33" t="s">
        <v>104</v>
      </c>
    </row>
    <row r="3" spans="1:9" ht="30" customHeight="1" x14ac:dyDescent="0.25">
      <c r="A3" s="9">
        <v>43800</v>
      </c>
      <c r="B3" s="9" t="s">
        <v>273</v>
      </c>
      <c r="C3" s="13" t="s">
        <v>274</v>
      </c>
      <c r="D3" s="12">
        <v>1200000</v>
      </c>
      <c r="E3" s="12">
        <v>1440000</v>
      </c>
      <c r="F3" s="13" t="s">
        <v>25</v>
      </c>
      <c r="G3" s="13" t="s">
        <v>275</v>
      </c>
      <c r="H3" s="13" t="s">
        <v>54</v>
      </c>
      <c r="I3" s="35">
        <v>24</v>
      </c>
    </row>
    <row r="4" spans="1:9" ht="30" customHeight="1" x14ac:dyDescent="0.25">
      <c r="A4" s="9">
        <v>43800</v>
      </c>
      <c r="B4" s="9" t="s">
        <v>276</v>
      </c>
      <c r="C4" s="13" t="s">
        <v>277</v>
      </c>
      <c r="D4" s="12">
        <v>500000</v>
      </c>
      <c r="E4" s="12">
        <v>100000</v>
      </c>
      <c r="F4" s="13" t="s">
        <v>30</v>
      </c>
      <c r="G4" s="13" t="s">
        <v>278</v>
      </c>
      <c r="H4" s="13" t="s">
        <v>279</v>
      </c>
      <c r="I4" s="35"/>
    </row>
    <row r="5" spans="1:9" ht="30" customHeight="1" x14ac:dyDescent="0.25">
      <c r="A5" s="9"/>
      <c r="B5" s="9"/>
      <c r="C5" s="13"/>
      <c r="D5" s="12"/>
      <c r="E5" s="12"/>
      <c r="F5" s="13"/>
      <c r="G5" s="13"/>
      <c r="H5" s="13"/>
      <c r="I5" s="35"/>
    </row>
    <row r="6" spans="1:9" ht="30" customHeight="1" x14ac:dyDescent="0.25">
      <c r="A6" s="9"/>
      <c r="B6" s="9"/>
      <c r="C6" s="13"/>
      <c r="D6" s="12"/>
      <c r="E6" s="12"/>
      <c r="F6" s="13"/>
      <c r="G6" s="13"/>
      <c r="H6" s="13"/>
      <c r="I6" s="35"/>
    </row>
    <row r="7" spans="1:9" ht="30" customHeight="1" x14ac:dyDescent="0.25">
      <c r="A7" s="15"/>
      <c r="B7" s="15"/>
      <c r="C7" s="16" t="s">
        <v>191</v>
      </c>
      <c r="D7" s="17">
        <v>150000</v>
      </c>
      <c r="E7" s="17"/>
      <c r="F7" s="16" t="s">
        <v>44</v>
      </c>
      <c r="G7" s="16" t="s">
        <v>45</v>
      </c>
      <c r="H7" s="16" t="s">
        <v>46</v>
      </c>
      <c r="I7" s="35"/>
    </row>
    <row r="8" spans="1:9" ht="30" customHeight="1" thickBot="1" x14ac:dyDescent="0.3">
      <c r="A8" s="15"/>
      <c r="B8" s="15"/>
      <c r="C8" s="16" t="s">
        <v>192</v>
      </c>
      <c r="D8" s="17">
        <v>100000</v>
      </c>
      <c r="E8" s="17"/>
      <c r="F8" s="16" t="s">
        <v>49</v>
      </c>
      <c r="G8" s="16"/>
      <c r="H8" s="16" t="s">
        <v>54</v>
      </c>
      <c r="I8" s="35"/>
    </row>
    <row r="9" spans="1:9" ht="30" customHeight="1" thickBot="1" x14ac:dyDescent="0.3">
      <c r="A9" s="58" t="s">
        <v>55</v>
      </c>
      <c r="B9" s="59"/>
      <c r="C9" s="59"/>
      <c r="D9" s="60">
        <f>SUBTOTAL(109,dec.!$D$3:$D$8)</f>
        <v>1950000</v>
      </c>
      <c r="E9" s="60">
        <f>SUM(E3:E8)</f>
        <v>1540000</v>
      </c>
      <c r="F9" s="59"/>
      <c r="G9" s="73"/>
      <c r="H9" s="59"/>
      <c r="I9" s="72">
        <v>24</v>
      </c>
    </row>
    <row r="10" spans="1:9" ht="30" customHeight="1" x14ac:dyDescent="0.25">
      <c r="I10" s="35"/>
    </row>
    <row r="11" spans="1:9" ht="30" customHeight="1" x14ac:dyDescent="0.25">
      <c r="I11" s="35"/>
    </row>
    <row r="12" spans="1:9" ht="30" customHeight="1" x14ac:dyDescent="0.25"/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Meg kell adni egy decemberi dátumot a kiadás szerepeltetéséhez az Összesítés lapon" sqref="A3:B8">
      <formula1>MONTH($A3)=12</formula1>
    </dataValidation>
    <dataValidation type="custom" allowBlank="1" showInputMessage="1" prompt="Összeg érvényesítése - Az összegnek számnak kell lennie." sqref="D3:E8">
      <formula1>ISNUMBER($D3)</formula1>
    </dataValidation>
    <dataValidation type="list" allowBlank="1" showInputMessage="1" prompt="A legördülő listában ki kell jelölnie az Összesítés lapon szerepeltetni kívánt kiadást" sqref="F3:F8">
      <formula1>Kiadáskategóriák</formula1>
    </dataValidation>
  </dataValidations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E9DB5"/>
  </sheetPr>
  <dimension ref="A1:K996"/>
  <sheetViews>
    <sheetView workbookViewId="0">
      <selection activeCell="A6" sqref="A6"/>
    </sheetView>
  </sheetViews>
  <sheetFormatPr defaultColWidth="14.42578125" defaultRowHeight="15" customHeight="1" x14ac:dyDescent="0.25"/>
  <cols>
    <col min="1" max="1" width="26.28515625" customWidth="1"/>
    <col min="2" max="2" width="21.28515625" customWidth="1"/>
    <col min="3" max="3" width="13.28515625" customWidth="1"/>
    <col min="4" max="11" width="8.7109375" customWidth="1"/>
  </cols>
  <sheetData>
    <row r="1" spans="1:11" ht="15" customHeight="1" x14ac:dyDescent="0.25">
      <c r="A1" s="74" t="s">
        <v>301</v>
      </c>
    </row>
    <row r="2" spans="1:11" x14ac:dyDescent="0.25">
      <c r="A2" s="43" t="s">
        <v>272</v>
      </c>
      <c r="B2" s="43"/>
      <c r="C2" s="43"/>
      <c r="D2" s="44"/>
      <c r="E2" s="44"/>
      <c r="F2" s="44"/>
      <c r="G2" s="44"/>
      <c r="H2" s="44"/>
      <c r="I2" s="44"/>
      <c r="J2" s="44"/>
      <c r="K2" s="44"/>
    </row>
    <row r="3" spans="1:11" ht="15.75" x14ac:dyDescent="0.25">
      <c r="A3" s="45" t="s">
        <v>280</v>
      </c>
      <c r="B3" s="45" t="s">
        <v>281</v>
      </c>
      <c r="C3" s="45" t="s">
        <v>282</v>
      </c>
      <c r="D3" s="44"/>
      <c r="E3" s="44"/>
      <c r="F3" s="44"/>
      <c r="G3" s="44"/>
      <c r="H3" s="44"/>
      <c r="I3" s="44"/>
      <c r="J3" s="44"/>
      <c r="K3" s="44"/>
    </row>
    <row r="4" spans="1:11" ht="15.75" x14ac:dyDescent="0.25">
      <c r="A4" s="46" t="s">
        <v>283</v>
      </c>
      <c r="B4" s="47">
        <v>5180000</v>
      </c>
      <c r="C4" s="47">
        <v>658000</v>
      </c>
    </row>
    <row r="5" spans="1:11" ht="15.75" x14ac:dyDescent="0.25">
      <c r="A5" s="46" t="s">
        <v>284</v>
      </c>
      <c r="B5" s="47">
        <v>1620000</v>
      </c>
      <c r="C5" s="47">
        <v>960000</v>
      </c>
    </row>
    <row r="6" spans="1:11" ht="15.75" x14ac:dyDescent="0.25">
      <c r="A6" s="46" t="s">
        <v>285</v>
      </c>
      <c r="B6" s="47">
        <v>1270000</v>
      </c>
      <c r="C6" s="46">
        <v>360000</v>
      </c>
    </row>
    <row r="7" spans="1:11" ht="15.75" x14ac:dyDescent="0.25">
      <c r="A7" s="46" t="s">
        <v>286</v>
      </c>
      <c r="B7" s="47">
        <v>2970000</v>
      </c>
      <c r="C7" s="47">
        <v>3260000</v>
      </c>
    </row>
    <row r="8" spans="1:11" ht="15.75" x14ac:dyDescent="0.25">
      <c r="A8" s="46" t="s">
        <v>287</v>
      </c>
      <c r="B8" s="47">
        <v>19050000</v>
      </c>
      <c r="C8" s="47">
        <v>4249000</v>
      </c>
    </row>
    <row r="9" spans="1:11" ht="15.75" x14ac:dyDescent="0.25">
      <c r="A9" s="46" t="s">
        <v>288</v>
      </c>
      <c r="B9" s="47">
        <v>12410000</v>
      </c>
      <c r="C9" s="47">
        <v>5598000</v>
      </c>
    </row>
    <row r="10" spans="1:11" ht="15.75" x14ac:dyDescent="0.25">
      <c r="A10" s="46" t="s">
        <v>289</v>
      </c>
      <c r="B10" s="47">
        <v>7620000</v>
      </c>
      <c r="C10" s="47">
        <v>3290000</v>
      </c>
    </row>
    <row r="11" spans="1:11" ht="15.75" x14ac:dyDescent="0.25">
      <c r="A11" s="46" t="s">
        <v>290</v>
      </c>
      <c r="B11" s="47">
        <v>27370000</v>
      </c>
      <c r="C11" s="47">
        <v>8961000</v>
      </c>
    </row>
    <row r="12" spans="1:11" ht="15.75" x14ac:dyDescent="0.25">
      <c r="A12" s="46" t="s">
        <v>291</v>
      </c>
      <c r="B12" s="47">
        <v>3420000</v>
      </c>
      <c r="C12" s="47">
        <v>1834000</v>
      </c>
    </row>
    <row r="13" spans="1:11" ht="15.75" x14ac:dyDescent="0.25">
      <c r="A13" s="46" t="s">
        <v>292</v>
      </c>
      <c r="B13" s="47">
        <v>1940000</v>
      </c>
      <c r="C13" s="47">
        <v>360000</v>
      </c>
    </row>
    <row r="14" spans="1:11" ht="15.75" x14ac:dyDescent="0.25">
      <c r="A14" s="46" t="s">
        <v>293</v>
      </c>
      <c r="B14" s="47">
        <v>2720000</v>
      </c>
      <c r="C14" s="47">
        <v>2098000</v>
      </c>
    </row>
    <row r="15" spans="1:11" ht="15.75" x14ac:dyDescent="0.25">
      <c r="A15" s="46" t="s">
        <v>294</v>
      </c>
      <c r="B15" s="47">
        <v>1950000</v>
      </c>
      <c r="C15" s="47">
        <v>1540000</v>
      </c>
    </row>
    <row r="16" spans="1:11" ht="15.75" x14ac:dyDescent="0.25">
      <c r="A16" s="48"/>
      <c r="B16" s="49">
        <f t="shared" ref="B16:C16" si="0">SUM(B4:B15)</f>
        <v>87520000</v>
      </c>
      <c r="C16" s="49">
        <f t="shared" si="0"/>
        <v>33168000</v>
      </c>
    </row>
    <row r="17" spans="1:3" ht="15.75" customHeight="1" x14ac:dyDescent="0.25">
      <c r="A17" s="46"/>
      <c r="B17" s="46"/>
      <c r="C17" s="46"/>
    </row>
    <row r="18" spans="1:3" ht="15.75" customHeight="1" x14ac:dyDescent="0.25">
      <c r="A18" s="50"/>
      <c r="B18" s="50"/>
      <c r="C18" s="50"/>
    </row>
    <row r="19" spans="1:3" ht="15.75" customHeight="1" x14ac:dyDescent="0.25">
      <c r="A19" s="55" t="s">
        <v>295</v>
      </c>
      <c r="B19" s="56"/>
      <c r="C19" s="50"/>
    </row>
    <row r="20" spans="1:3" ht="15.75" customHeight="1" x14ac:dyDescent="0.25">
      <c r="A20" s="46" t="s">
        <v>296</v>
      </c>
      <c r="B20" s="47">
        <v>1080000</v>
      </c>
      <c r="C20" s="50"/>
    </row>
    <row r="21" spans="1:3" ht="15.75" customHeight="1" x14ac:dyDescent="0.25">
      <c r="A21" s="46" t="s">
        <v>224</v>
      </c>
      <c r="B21" s="47">
        <v>1080000</v>
      </c>
      <c r="C21" s="50"/>
    </row>
    <row r="22" spans="1:3" ht="15.75" customHeight="1" x14ac:dyDescent="0.25">
      <c r="A22" s="46" t="s">
        <v>297</v>
      </c>
      <c r="B22" s="47">
        <v>1400500</v>
      </c>
      <c r="C22" s="50"/>
    </row>
    <row r="23" spans="1:3" ht="15.75" customHeight="1" x14ac:dyDescent="0.25">
      <c r="A23" s="46" t="s">
        <v>298</v>
      </c>
      <c r="B23" s="47">
        <v>1700000</v>
      </c>
      <c r="C23" s="50"/>
    </row>
    <row r="24" spans="1:3" ht="15.75" customHeight="1" x14ac:dyDescent="0.25">
      <c r="A24" s="46"/>
      <c r="B24" s="49">
        <f>SUM(B20:B23)</f>
        <v>5260500</v>
      </c>
      <c r="C24" s="50"/>
    </row>
    <row r="25" spans="1:3" ht="15.75" customHeight="1" x14ac:dyDescent="0.25">
      <c r="A25" s="46"/>
      <c r="B25" s="46"/>
      <c r="C25" s="50"/>
    </row>
    <row r="26" spans="1:3" ht="15.75" customHeight="1" x14ac:dyDescent="0.25"/>
    <row r="27" spans="1:3" ht="15.75" customHeight="1" x14ac:dyDescent="0.25"/>
    <row r="28" spans="1:3" ht="15.75" customHeight="1" x14ac:dyDescent="0.25"/>
    <row r="29" spans="1:3" ht="15.75" customHeight="1" x14ac:dyDescent="0.25"/>
    <row r="30" spans="1:3" ht="15.75" customHeight="1" x14ac:dyDescent="0.25"/>
    <row r="31" spans="1:3" ht="15.75" customHeight="1" x14ac:dyDescent="0.25"/>
    <row r="32" spans="1: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</sheetData>
  <mergeCells count="1"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0"/>
  <sheetViews>
    <sheetView showGridLines="0" workbookViewId="0">
      <selection activeCell="N10" sqref="N10"/>
    </sheetView>
  </sheetViews>
  <sheetFormatPr defaultColWidth="14.42578125" defaultRowHeight="15" customHeight="1" x14ac:dyDescent="0.25"/>
  <cols>
    <col min="1" max="1" width="15.85546875" customWidth="1"/>
    <col min="2" max="2" width="15.28515625" customWidth="1"/>
    <col min="3" max="3" width="12.5703125" customWidth="1"/>
    <col min="4" max="4" width="16.85546875" customWidth="1"/>
    <col min="5" max="5" width="15.5703125" customWidth="1"/>
    <col min="6" max="6" width="16.42578125" customWidth="1"/>
    <col min="7" max="7" width="15.85546875" customWidth="1"/>
    <col min="8" max="8" width="14" customWidth="1"/>
    <col min="9" max="9" width="17" customWidth="1"/>
    <col min="10" max="10" width="14.140625" customWidth="1"/>
    <col min="11" max="11" width="14" customWidth="1"/>
    <col min="12" max="12" width="15.140625" customWidth="1"/>
    <col min="13" max="13" width="21.85546875" customWidth="1"/>
    <col min="14" max="14" width="16.7109375" customWidth="1"/>
    <col min="15" max="15" width="12.7109375" customWidth="1"/>
  </cols>
  <sheetData>
    <row r="1" spans="1:15" ht="34.5" customHeight="1" x14ac:dyDescent="0.4">
      <c r="A1" s="1" t="s">
        <v>71</v>
      </c>
      <c r="B1" s="1"/>
      <c r="C1" s="1"/>
      <c r="N1" t="s">
        <v>299</v>
      </c>
    </row>
    <row r="2" spans="1:15" ht="16.5" customHeight="1" x14ac:dyDescent="0.25">
      <c r="B2" s="6" t="s">
        <v>72</v>
      </c>
      <c r="C2" s="6" t="s">
        <v>73</v>
      </c>
      <c r="D2" s="6" t="s">
        <v>74</v>
      </c>
      <c r="E2" s="6" t="s">
        <v>75</v>
      </c>
      <c r="F2" s="6" t="s">
        <v>76</v>
      </c>
      <c r="G2" s="6" t="s">
        <v>77</v>
      </c>
      <c r="H2" s="6" t="s">
        <v>78</v>
      </c>
      <c r="I2" s="6" t="s">
        <v>79</v>
      </c>
      <c r="J2" s="6" t="s">
        <v>80</v>
      </c>
      <c r="K2" s="6" t="s">
        <v>81</v>
      </c>
      <c r="L2" s="6" t="s">
        <v>82</v>
      </c>
      <c r="M2" s="6" t="s">
        <v>83</v>
      </c>
      <c r="N2" s="6" t="s">
        <v>11</v>
      </c>
    </row>
    <row r="3" spans="1:15" ht="223.5" customHeight="1" x14ac:dyDescent="0.25"/>
    <row r="4" spans="1:15" ht="16.5" customHeight="1" x14ac:dyDescent="0.25">
      <c r="A4" s="7" t="s">
        <v>84</v>
      </c>
      <c r="B4" s="7" t="s">
        <v>72</v>
      </c>
      <c r="C4" s="7" t="s">
        <v>73</v>
      </c>
      <c r="D4" s="7" t="s">
        <v>74</v>
      </c>
      <c r="E4" s="7" t="s">
        <v>75</v>
      </c>
      <c r="F4" s="7" t="s">
        <v>76</v>
      </c>
      <c r="G4" s="7" t="s">
        <v>77</v>
      </c>
      <c r="H4" s="7" t="s">
        <v>78</v>
      </c>
      <c r="I4" s="7" t="s">
        <v>79</v>
      </c>
      <c r="J4" s="7" t="s">
        <v>80</v>
      </c>
      <c r="K4" s="7" t="s">
        <v>81</v>
      </c>
      <c r="L4" s="7" t="s">
        <v>82</v>
      </c>
      <c r="M4" s="7" t="s">
        <v>83</v>
      </c>
      <c r="N4" s="7" t="s">
        <v>55</v>
      </c>
      <c r="O4" s="7" t="s">
        <v>86</v>
      </c>
    </row>
    <row r="5" spans="1:15" ht="30" customHeight="1" x14ac:dyDescent="0.25">
      <c r="A5" s="13" t="s">
        <v>25</v>
      </c>
      <c r="B5" s="12">
        <f>SUMIFS(jan.!$D$3:$D$11,jan.!$F$3:$F$11,összesítés!$A$5:$A$9)</f>
        <v>600000</v>
      </c>
      <c r="C5" s="12">
        <f>SUMIFS(febr.!$D$3:$D$9,febr.!$F$3:$F$9,összesítés!$A$5:$A$9)</f>
        <v>0</v>
      </c>
      <c r="D5" s="12">
        <f>SUMIFS(márc.!$D$3:$D$12,márc.!$F$3:$F$12,összesítés!$A$5:$A$9)</f>
        <v>0</v>
      </c>
      <c r="E5" s="12">
        <f>SUMIFS(ápr.!$D$3:$D$10,ápr.!$F$3:$F$10,összesítés!$A$5:$A$9)</f>
        <v>1550000</v>
      </c>
      <c r="F5" s="12">
        <f>SUMIFS(máj.!$D$3:$D$12,máj.!$F$3:$F$12,összesítés!$A$5:$A$9)</f>
        <v>16700000</v>
      </c>
      <c r="G5" s="12">
        <f>SUMIFS(jún.!$D$3:$D$17,jún.!$F$3:$F$17,összesítés!$A$5:$A$9)</f>
        <v>4000000</v>
      </c>
      <c r="H5" s="12">
        <f>SUMIFS(júl.!$D$3:$D$14,júl.!$F$3:$F$14,összesítés!$A$5:$A$9)</f>
        <v>4000000</v>
      </c>
      <c r="I5" s="12">
        <f>SUMIFS(aug.!$D$3:$D$14,aug.!$F$3:$F$14,összesítés!$A$5:$A$9)</f>
        <v>24400000</v>
      </c>
      <c r="J5" s="12">
        <f>SUMIFS(szept.!$D$3:$D$10,szept.!$F$3:$F$10,összesítés!$A$5:$A$9)</f>
        <v>1700000</v>
      </c>
      <c r="K5" s="12">
        <f>SUMIFS(okt.!$D$3:$D$9,okt.!$F$3:$F$9,összesítés!$A$5:$A$9)</f>
        <v>0</v>
      </c>
      <c r="L5" s="12">
        <f>SUMIFS(nov.!$D$3:$D$9,nov.!$F$3:$F$9,összesítés!$A$5:$A$9)</f>
        <v>2050000</v>
      </c>
      <c r="M5" s="12">
        <f>SUMIFS(dec.!$D$3:$D$8,dec.!$F$3:$F$8,összesítés!$A$5:$A$9)</f>
        <v>1200000</v>
      </c>
      <c r="N5" s="12">
        <f>SUM(összesítés!$B5:$M5)</f>
        <v>56200000</v>
      </c>
      <c r="O5" s="10"/>
    </row>
    <row r="6" spans="1:15" ht="30" customHeight="1" x14ac:dyDescent="0.25">
      <c r="A6" s="13" t="s">
        <v>30</v>
      </c>
      <c r="B6" s="12">
        <f>SUMIFS(jan.!$D$3:$D$11,jan.!$F$3:$F$11,összesítés!$A$5:$A$9)</f>
        <v>680000</v>
      </c>
      <c r="C6" s="12">
        <f>SUMIFS(febr.!$D$3:$D$9,febr.!$F$3:$F$9,összesítés!$A$5:$A$9)</f>
        <v>470000</v>
      </c>
      <c r="D6" s="12">
        <f>SUMIFS(márc.!$D$3:$D$12,márc.!$F$3:$F$12,összesítés!$A$5:$A$9)</f>
        <v>970000</v>
      </c>
      <c r="E6" s="12">
        <f>SUMIFS(ápr.!$D$3:$D$10,ápr.!$F$3:$F$10,összesítés!$A$5:$A$9)</f>
        <v>120000</v>
      </c>
      <c r="F6" s="12">
        <f>SUMIFS(máj.!$D$3:$D$12,máj.!$F$3:$F$12,összesítés!$A$5:$A$9)</f>
        <v>600000</v>
      </c>
      <c r="G6" s="12">
        <f>SUMIFS(jún.!$D$3:$D$17,jún.!$F$3:$F$17,összesítés!$A$5:$A$9)</f>
        <v>2250000</v>
      </c>
      <c r="H6" s="12">
        <f>SUMIFS(júl.!$D$3:$D$14,júl.!$F$3:$F$14,összesítés!$A$5:$A$9)</f>
        <v>3270000</v>
      </c>
      <c r="I6" s="12">
        <f>SUMIFS(aug.!$D$3:$D$14,aug.!$F$3:$F$14,összesítés!$A$5:$A$9)</f>
        <v>2320000</v>
      </c>
      <c r="J6" s="12">
        <f>SUMIFS(szept.!$D$3:$D$10,szept.!$F$3:$F$10,összesítés!$A$5:$A$9)</f>
        <v>720000</v>
      </c>
      <c r="K6" s="12">
        <f>SUMIFS(okt.!$D$3:$D$9,okt.!$F$3:$F$9,összesítés!$A$5:$A$9)</f>
        <v>740000</v>
      </c>
      <c r="L6" s="12">
        <f>SUMIFS(nov.!$D$3:$D$9,nov.!$F$3:$F$9,összesítés!$A$5:$A$9)</f>
        <v>120000</v>
      </c>
      <c r="M6" s="12">
        <f>SUMIFS(dec.!$D$3:$D$8,dec.!$F$3:$F$8,összesítés!$A$5:$A$9)</f>
        <v>500000</v>
      </c>
      <c r="N6" s="12">
        <f>SUM(összesítés!$B6:$M6)</f>
        <v>12760000</v>
      </c>
      <c r="O6" s="10"/>
    </row>
    <row r="7" spans="1:15" ht="30" customHeight="1" x14ac:dyDescent="0.25">
      <c r="A7" s="13" t="s">
        <v>35</v>
      </c>
      <c r="B7" s="12">
        <f>SUMIFS(jan.!$D$3:$D$11,jan.!$F$3:$F$11,összesítés!$A$5:$A$9)</f>
        <v>200000</v>
      </c>
      <c r="C7" s="12">
        <f>SUMIFS(febr.!$D$3:$D$9,febr.!$F$3:$F$9,összesítés!$A$5:$A$9)</f>
        <v>50000</v>
      </c>
      <c r="D7" s="12">
        <f>SUMIFS(márc.!$D$3:$D$12,márc.!$F$3:$F$12,összesítés!$A$5:$A$9)</f>
        <v>0</v>
      </c>
      <c r="E7" s="12">
        <f>SUMIFS(ápr.!$D$3:$D$10,ápr.!$F$3:$F$10,összesítés!$A$5:$A$9)</f>
        <v>0</v>
      </c>
      <c r="F7" s="12">
        <f>SUMIFS(máj.!$D$3:$D$12,máj.!$F$3:$F$12,összesítés!$A$5:$A$9)</f>
        <v>750000</v>
      </c>
      <c r="G7" s="12">
        <f>SUMIFS(jún.!$D$3:$D$17,jún.!$F$3:$F$17,összesítés!$A$5:$A$9)</f>
        <v>60000</v>
      </c>
      <c r="H7" s="12">
        <f>SUMIFS(júl.!$D$3:$D$14,júl.!$F$3:$F$14,összesítés!$A$5:$A$9)</f>
        <v>0</v>
      </c>
      <c r="I7" s="12">
        <f>SUMIFS(aug.!$D$3:$D$14,aug.!$F$3:$F$14,összesítés!$A$5:$A$9)</f>
        <v>0</v>
      </c>
      <c r="J7" s="12">
        <f>SUMIFS(szept.!$D$3:$D$10,szept.!$F$3:$F$10,összesítés!$A$5:$A$9)</f>
        <v>0</v>
      </c>
      <c r="K7" s="12">
        <f>SUMIFS(okt.!$D$3:$D$9,okt.!$F$3:$F$9,összesítés!$A$5:$A$9)</f>
        <v>0</v>
      </c>
      <c r="L7" s="12">
        <f>SUMIFS(nov.!$D$3:$D$9,nov.!$F$3:$F$9,összesítés!$A$5:$A$9)</f>
        <v>0</v>
      </c>
      <c r="M7" s="12">
        <f>SUMIFS(dec.!$D$3:$D$8,dec.!$F$3:$F$8,összesítés!$A$5:$A$9)</f>
        <v>0</v>
      </c>
      <c r="N7" s="12">
        <f>SUM(összesítés!$B7:$M7)</f>
        <v>1060000</v>
      </c>
      <c r="O7" s="10"/>
    </row>
    <row r="8" spans="1:15" ht="30" customHeight="1" x14ac:dyDescent="0.25">
      <c r="A8" s="13" t="s">
        <v>44</v>
      </c>
      <c r="B8" s="12">
        <f>SUMIFS(jan.!$D$3:$D$11,jan.!$F$3:$F$11,összesítés!$A$5:$A$9)</f>
        <v>100000</v>
      </c>
      <c r="C8" s="12">
        <f>SUMIFS(febr.!$D$3:$D$9,febr.!$F$3:$F$9,összesítés!$A$5:$A$9)</f>
        <v>150000</v>
      </c>
      <c r="D8" s="12">
        <f>SUMIFS(márc.!$D$3:$D$12,márc.!$F$3:$F$12,összesítés!$A$5:$A$9)</f>
        <v>150000</v>
      </c>
      <c r="E8" s="12">
        <f>SUMIFS(ápr.!$D$3:$D$10,ápr.!$F$3:$F$10,összesítés!$A$5:$A$9)</f>
        <v>1150000</v>
      </c>
      <c r="F8" s="12">
        <f>SUMIFS(máj.!$D$3:$D$12,máj.!$F$3:$F$12,összesítés!$A$5:$A$9)</f>
        <v>200000</v>
      </c>
      <c r="G8" s="12">
        <f>SUMIFS(jún.!$D$3:$D$17,jún.!$F$3:$F$17,összesítés!$A$5:$A$9)</f>
        <v>150000</v>
      </c>
      <c r="H8" s="12">
        <f>SUMIFS(júl.!$D$3:$D$14,júl.!$F$3:$F$14,összesítés!$A$5:$A$9)</f>
        <v>150000</v>
      </c>
      <c r="I8" s="12">
        <f>SUMIFS(aug.!$D$3:$D$14,aug.!$F$3:$F$14,összesítés!$A$5:$A$9)</f>
        <v>150000</v>
      </c>
      <c r="J8" s="12">
        <f>SUMIFS(szept.!$D$3:$D$10,szept.!$F$3:$F$10,összesítés!$A$5:$A$9)</f>
        <v>150000</v>
      </c>
      <c r="K8" s="12">
        <f>SUMIFS(okt.!$D$3:$D$9,okt.!$F$3:$F$9,összesítés!$A$5:$A$9)</f>
        <v>1000000</v>
      </c>
      <c r="L8" s="12">
        <f>SUMIFS(nov.!$D$3:$D$9,nov.!$F$3:$F$9,összesítés!$A$5:$A$9)</f>
        <v>150000</v>
      </c>
      <c r="M8" s="12">
        <f>SUMIFS(dec.!$D$3:$D$8,dec.!$F$3:$F$8,összesítés!$A$5:$A$9)</f>
        <v>150000</v>
      </c>
      <c r="N8" s="12">
        <f>SUM(összesítés!$B8:$M8)</f>
        <v>3650000</v>
      </c>
      <c r="O8" s="10"/>
    </row>
    <row r="9" spans="1:15" ht="30" customHeight="1" x14ac:dyDescent="0.25">
      <c r="A9" s="13" t="s">
        <v>49</v>
      </c>
      <c r="B9" s="12">
        <f>SUMIFS(jan.!$D$3:$D$11,jan.!$F$3:$F$11,összesítés!$A$5:$A$9)</f>
        <v>100000</v>
      </c>
      <c r="C9" s="12">
        <f>SUMIFS(febr.!$D$3:$D$9,febr.!$F$3:$F$9,összesítés!$A$5:$A$9)</f>
        <v>150000</v>
      </c>
      <c r="D9" s="12">
        <f>SUMIFS(márc.!$D$3:$D$12,márc.!$F$3:$F$12,összesítés!$A$5:$A$9)</f>
        <v>150000</v>
      </c>
      <c r="E9" s="12">
        <f>SUMIFS(ápr.!$D$3:$D$10,ápr.!$F$3:$F$10,összesítés!$A$5:$A$9)</f>
        <v>150000</v>
      </c>
      <c r="F9" s="12">
        <f>SUMIFS(máj.!$D$3:$D$12,máj.!$F$3:$F$12,összesítés!$A$5:$A$9)</f>
        <v>800000</v>
      </c>
      <c r="G9" s="12">
        <f>SUMIFS(jún.!$D$3:$D$17,jún.!$F$3:$F$17,összesítés!$A$5:$A$9)</f>
        <v>3750000</v>
      </c>
      <c r="H9" s="12">
        <f>SUMIFS(júl.!$D$3:$D$14,júl.!$F$3:$F$14,összesítés!$A$5:$A$9)</f>
        <v>200000</v>
      </c>
      <c r="I9" s="12">
        <f>SUMIFS(aug.!$D$3:$D$14,aug.!$F$3:$F$14,összesítés!$A$5:$A$9)</f>
        <v>500000</v>
      </c>
      <c r="J9" s="12">
        <f>SUMIFS(szept.!$D$3:$D$10,szept.!$F$3:$F$10,összesítés!$A$5:$A$9)</f>
        <v>200000</v>
      </c>
      <c r="K9" s="12">
        <f>SUMIFS(okt.!$D$3:$D$9,okt.!$F$3:$F$9,összesítés!$A$5:$A$9)</f>
        <v>200000</v>
      </c>
      <c r="L9" s="12">
        <f>SUMIFS(nov.!$D$3:$D$9,nov.!$F$3:$F$9,összesítés!$A$5:$A$9)</f>
        <v>400000</v>
      </c>
      <c r="M9" s="12">
        <f>SUMIFS(dec.!$D$3:$D$8,dec.!$F$3:$F$8,összesítés!$A$5:$A$9)</f>
        <v>100000</v>
      </c>
      <c r="N9" s="12">
        <f>SUM(összesítés!$B9:$M9)</f>
        <v>6700000</v>
      </c>
      <c r="O9" s="10"/>
    </row>
    <row r="10" spans="1:15" ht="30" customHeight="1" x14ac:dyDescent="0.25">
      <c r="A10" s="7" t="s">
        <v>55</v>
      </c>
      <c r="B10" s="51">
        <f>SUBTOTAL(109,összesítés!$B$5:$B$9)</f>
        <v>1680000</v>
      </c>
      <c r="C10" s="51">
        <f>SUBTOTAL(109,összesítés!$C$5:$C$9)</f>
        <v>820000</v>
      </c>
      <c r="D10" s="51">
        <f>SUBTOTAL(109,összesítés!$D$5:$D$9)</f>
        <v>1270000</v>
      </c>
      <c r="E10" s="51">
        <f>SUBTOTAL(109,összesítés!$E$5:$E$9)</f>
        <v>2970000</v>
      </c>
      <c r="F10" s="51">
        <f>SUBTOTAL(109,összesítés!$F$5:$F$9)</f>
        <v>19050000</v>
      </c>
      <c r="G10" s="51">
        <f>SUBTOTAL(109,összesítés!$G$5:$G$9)</f>
        <v>10210000</v>
      </c>
      <c r="H10" s="51">
        <f>SUBTOTAL(109,összesítés!$H$5:$H$9)</f>
        <v>7620000</v>
      </c>
      <c r="I10" s="51">
        <f>SUBTOTAL(109,összesítés!$I$5:$I$9)</f>
        <v>27370000</v>
      </c>
      <c r="J10" s="51">
        <f>SUBTOTAL(109,összesítés!$J$5:$J$9)</f>
        <v>2770000</v>
      </c>
      <c r="K10" s="51">
        <f>SUBTOTAL(109,összesítés!$K$5:$K$9)</f>
        <v>1940000</v>
      </c>
      <c r="L10" s="51">
        <f>SUBTOTAL(109,összesítés!$L$5:$L$9)</f>
        <v>2720000</v>
      </c>
      <c r="M10" s="51">
        <f>SUBTOTAL(109,összesítés!$M$5:$M$9)</f>
        <v>1950000</v>
      </c>
      <c r="N10" s="51">
        <f>SUBTOTAL(109,összesítés!$N$5:$N$9)</f>
        <v>80370000</v>
      </c>
      <c r="O10" s="10"/>
    </row>
    <row r="11" spans="1:15" ht="30" customHeight="1" x14ac:dyDescent="0.25"/>
    <row r="12" spans="1:15" ht="30" customHeight="1" x14ac:dyDescent="0.25"/>
    <row r="13" spans="1:15" ht="30" customHeight="1" x14ac:dyDescent="0.25"/>
    <row r="14" spans="1:15" ht="30" customHeight="1" x14ac:dyDescent="0.25"/>
    <row r="15" spans="1:15" ht="30" customHeight="1" x14ac:dyDescent="0.25"/>
    <row r="16" spans="1:15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.3" footer="0.3"/>
  <drawing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7F7F7F"/>
          <x14:sparklines>
            <x14:sparkline>
              <xm:f>összesítés!B10:M10</xm:f>
              <xm:sqref>O10</xm:sqref>
            </x14:sparkline>
          </x14:sparklines>
        </x14:sparklineGroup>
        <x14:sparklineGroup displayEmptyCellsAs="gap">
          <x14:colorSeries rgb="FF3D6271"/>
          <x14:sparklines>
            <x14:sparkline>
              <xm:f>összesítés!B9:M9</xm:f>
              <xm:sqref>O9</xm:sqref>
            </x14:sparkline>
          </x14:sparklines>
        </x14:sparklineGroup>
        <x14:sparklineGroup displayEmptyCellsAs="gap">
          <x14:colorSeries rgb="FF3D6271"/>
          <x14:sparklines>
            <x14:sparkline>
              <xm:f>összesítés!B8:M8</xm:f>
              <xm:sqref>O8</xm:sqref>
            </x14:sparkline>
          </x14:sparklines>
        </x14:sparklineGroup>
        <x14:sparklineGroup displayEmptyCellsAs="gap">
          <x14:colorSeries rgb="FF3D6271"/>
          <x14:sparklines>
            <x14:sparkline>
              <xm:f>összesítés!B7:M7</xm:f>
              <xm:sqref>O7</xm:sqref>
            </x14:sparkline>
          </x14:sparklines>
        </x14:sparklineGroup>
        <x14:sparklineGroup displayEmptyCellsAs="gap">
          <x14:colorSeries rgb="FF3D6271"/>
          <x14:sparklines>
            <x14:sparkline>
              <xm:f>összesítés!B6:M6</xm:f>
              <xm:sqref>O6</xm:sqref>
            </x14:sparkline>
          </x14:sparklines>
        </x14:sparklineGroup>
        <x14:sparklineGroup displayEmptyCellsAs="gap">
          <x14:colorSeries rgb="FF3D6271"/>
          <x14:sparklines>
            <x14:sparkline>
              <xm:f>összesítés!B5:M5</xm:f>
              <xm:sqref>O5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showGridLines="0" tabSelected="1" workbookViewId="0">
      <selection sqref="A1:C1"/>
    </sheetView>
  </sheetViews>
  <sheetFormatPr defaultColWidth="14.42578125" defaultRowHeight="15" customHeight="1" x14ac:dyDescent="0.25"/>
  <cols>
    <col min="1" max="1" width="22.7109375" customWidth="1"/>
    <col min="2" max="2" width="26.42578125" customWidth="1"/>
    <col min="3" max="3" width="22.7109375" customWidth="1"/>
    <col min="4" max="5" width="20.85546875" customWidth="1"/>
    <col min="6" max="6" width="18.28515625" customWidth="1"/>
    <col min="7" max="7" width="30.5703125" customWidth="1"/>
    <col min="8" max="8" width="16.85546875" customWidth="1"/>
    <col min="9" max="9" width="17.5703125" customWidth="1"/>
  </cols>
  <sheetData>
    <row r="1" spans="1:9" ht="34.5" customHeight="1" x14ac:dyDescent="0.4">
      <c r="A1" s="52" t="s">
        <v>9</v>
      </c>
      <c r="B1" s="53"/>
      <c r="C1" s="53"/>
      <c r="D1" s="6" t="s">
        <v>10</v>
      </c>
      <c r="E1" s="6"/>
      <c r="F1" s="6" t="s">
        <v>11</v>
      </c>
      <c r="I1" s="57" t="s">
        <v>300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8" t="s">
        <v>20</v>
      </c>
    </row>
    <row r="3" spans="1:9" ht="30" customHeight="1" x14ac:dyDescent="0.25">
      <c r="A3" s="9">
        <v>43466</v>
      </c>
      <c r="B3" s="9" t="s">
        <v>21</v>
      </c>
      <c r="C3" s="10" t="s">
        <v>22</v>
      </c>
      <c r="D3" s="11">
        <v>3500000</v>
      </c>
      <c r="E3" s="12"/>
      <c r="F3" s="10"/>
      <c r="G3" s="10"/>
      <c r="H3" s="13"/>
      <c r="I3" s="13"/>
    </row>
    <row r="4" spans="1:9" ht="30" customHeight="1" x14ac:dyDescent="0.25">
      <c r="A4" s="9">
        <v>43467</v>
      </c>
      <c r="B4" s="9" t="s">
        <v>23</v>
      </c>
      <c r="C4" s="13" t="s">
        <v>24</v>
      </c>
      <c r="D4" s="12">
        <v>600000</v>
      </c>
      <c r="E4" s="12">
        <v>430000</v>
      </c>
      <c r="F4" s="13" t="s">
        <v>25</v>
      </c>
      <c r="G4" s="13" t="s">
        <v>26</v>
      </c>
      <c r="H4" s="13" t="s">
        <v>27</v>
      </c>
      <c r="I4" s="13">
        <v>5</v>
      </c>
    </row>
    <row r="5" spans="1:9" ht="30" customHeight="1" x14ac:dyDescent="0.25">
      <c r="A5" s="9">
        <v>43469</v>
      </c>
      <c r="B5" s="9" t="s">
        <v>28</v>
      </c>
      <c r="C5" s="13" t="s">
        <v>29</v>
      </c>
      <c r="D5" s="12">
        <v>560000</v>
      </c>
      <c r="E5" s="12">
        <v>228000</v>
      </c>
      <c r="F5" s="13" t="s">
        <v>30</v>
      </c>
      <c r="G5" s="14" t="s">
        <v>31</v>
      </c>
      <c r="H5" s="13" t="s">
        <v>32</v>
      </c>
      <c r="I5" s="13"/>
    </row>
    <row r="6" spans="1:9" ht="30" customHeight="1" x14ac:dyDescent="0.25">
      <c r="A6" s="9">
        <v>43485</v>
      </c>
      <c r="B6" s="9" t="s">
        <v>33</v>
      </c>
      <c r="C6" s="13" t="s">
        <v>34</v>
      </c>
      <c r="D6" s="12">
        <v>200000</v>
      </c>
      <c r="E6" s="12"/>
      <c r="F6" s="13" t="s">
        <v>35</v>
      </c>
      <c r="G6" s="13" t="s">
        <v>36</v>
      </c>
      <c r="H6" s="13" t="s">
        <v>37</v>
      </c>
      <c r="I6" s="13"/>
    </row>
    <row r="7" spans="1:9" ht="30" customHeight="1" x14ac:dyDescent="0.25">
      <c r="A7" s="9">
        <v>43125</v>
      </c>
      <c r="B7" s="9" t="s">
        <v>38</v>
      </c>
      <c r="C7" s="13" t="s">
        <v>39</v>
      </c>
      <c r="D7" s="12">
        <v>120000</v>
      </c>
      <c r="E7" s="12"/>
      <c r="F7" s="13" t="s">
        <v>30</v>
      </c>
      <c r="G7" s="13" t="s">
        <v>40</v>
      </c>
      <c r="H7" s="13" t="s">
        <v>41</v>
      </c>
      <c r="I7" s="13"/>
    </row>
    <row r="8" spans="1:9" ht="30" customHeight="1" x14ac:dyDescent="0.25">
      <c r="A8" s="9"/>
      <c r="B8" s="9"/>
      <c r="C8" s="13"/>
      <c r="D8" s="12"/>
      <c r="E8" s="12"/>
      <c r="F8" s="13"/>
      <c r="G8" s="13"/>
      <c r="H8" s="13"/>
      <c r="I8" s="13"/>
    </row>
    <row r="9" spans="1:9" ht="30" customHeight="1" x14ac:dyDescent="0.25">
      <c r="A9" s="9">
        <v>43490</v>
      </c>
      <c r="B9" s="9" t="s">
        <v>42</v>
      </c>
      <c r="C9" s="13" t="s">
        <v>43</v>
      </c>
      <c r="D9" s="12">
        <v>100000</v>
      </c>
      <c r="E9" s="12"/>
      <c r="F9" s="13" t="s">
        <v>44</v>
      </c>
      <c r="G9" s="13" t="s">
        <v>45</v>
      </c>
      <c r="H9" s="13" t="s">
        <v>46</v>
      </c>
      <c r="I9" s="13"/>
    </row>
    <row r="10" spans="1:9" ht="30" customHeight="1" x14ac:dyDescent="0.25">
      <c r="A10" s="9">
        <v>43494</v>
      </c>
      <c r="B10" s="9" t="s">
        <v>47</v>
      </c>
      <c r="C10" s="13" t="s">
        <v>48</v>
      </c>
      <c r="D10" s="12">
        <v>0</v>
      </c>
      <c r="E10" s="12"/>
      <c r="F10" s="13" t="s">
        <v>49</v>
      </c>
      <c r="G10" s="13" t="s">
        <v>50</v>
      </c>
      <c r="H10" s="13" t="s">
        <v>51</v>
      </c>
      <c r="I10" s="13"/>
    </row>
    <row r="11" spans="1:9" ht="30" customHeight="1" thickBot="1" x14ac:dyDescent="0.3">
      <c r="A11" s="15">
        <v>43101</v>
      </c>
      <c r="B11" s="15" t="s">
        <v>52</v>
      </c>
      <c r="C11" s="16" t="s">
        <v>53</v>
      </c>
      <c r="D11" s="17">
        <v>100000</v>
      </c>
      <c r="E11" s="17"/>
      <c r="F11" s="16" t="s">
        <v>49</v>
      </c>
      <c r="G11" s="16"/>
      <c r="H11" s="16" t="s">
        <v>54</v>
      </c>
      <c r="I11" s="16"/>
    </row>
    <row r="12" spans="1:9" ht="30" customHeight="1" thickBot="1" x14ac:dyDescent="0.3">
      <c r="A12" s="58" t="s">
        <v>55</v>
      </c>
      <c r="B12" s="59"/>
      <c r="C12" s="63"/>
      <c r="D12" s="60">
        <f>SUBTOTAL(109,jan.!$D$3:$D$11)</f>
        <v>5180000</v>
      </c>
      <c r="E12" s="60">
        <f>SUM(E4:E11)</f>
        <v>658000</v>
      </c>
      <c r="F12" s="64"/>
      <c r="G12" s="64"/>
      <c r="H12" s="64"/>
      <c r="I12" s="65">
        <f>SUBTOTAL(109,jan.!$I$3:$I$11)</f>
        <v>5</v>
      </c>
    </row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Meg kell adni egy januári dátumot a kiadás szerepeltetéséhez az Összesítés lapon" sqref="A4:B11">
      <formula1>MONTH($A4)=1</formula1>
    </dataValidation>
    <dataValidation type="custom" allowBlank="1" showInputMessage="1" prompt="Összeg érvényesítése - Az összegnek számnak kell lennie." sqref="D4:E11">
      <formula1>ISNUMBER($D4)</formula1>
    </dataValidation>
    <dataValidation type="list" allowBlank="1" showInputMessage="1" prompt="A legördülő listában ki kell jelölnie az Összesítés lapon szerepeltetni kívánt kiadást" sqref="F4:F11">
      <formula1>Kiadáskategóriák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7B9C7"/>
  </sheetPr>
  <dimension ref="A1:I998"/>
  <sheetViews>
    <sheetView showGridLines="0" workbookViewId="0">
      <selection activeCell="A10" sqref="A10:I10"/>
    </sheetView>
  </sheetViews>
  <sheetFormatPr defaultColWidth="14.42578125" defaultRowHeight="15" customHeight="1" x14ac:dyDescent="0.25"/>
  <cols>
    <col min="1" max="3" width="22.7109375" customWidth="1"/>
    <col min="4" max="5" width="23.7109375" customWidth="1"/>
    <col min="6" max="6" width="12.140625" customWidth="1"/>
    <col min="7" max="7" width="17.42578125" customWidth="1"/>
    <col min="8" max="8" width="12.5703125" customWidth="1"/>
    <col min="9" max="9" width="8.7109375" customWidth="1"/>
  </cols>
  <sheetData>
    <row r="1" spans="1:9" ht="34.5" customHeight="1" x14ac:dyDescent="0.4">
      <c r="A1" s="52" t="s">
        <v>56</v>
      </c>
      <c r="B1" s="53"/>
      <c r="C1" s="54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8" t="s">
        <v>20</v>
      </c>
    </row>
    <row r="3" spans="1:9" ht="30" customHeight="1" x14ac:dyDescent="0.25">
      <c r="A3" s="9"/>
      <c r="B3" s="9"/>
      <c r="C3" s="19"/>
      <c r="D3" s="20"/>
      <c r="E3" s="12"/>
      <c r="F3" s="18"/>
      <c r="G3" s="19"/>
      <c r="H3" s="13"/>
      <c r="I3" s="13"/>
    </row>
    <row r="4" spans="1:9" ht="30" customHeight="1" x14ac:dyDescent="0.25">
      <c r="A4" s="9">
        <v>43511</v>
      </c>
      <c r="B4" s="9" t="s">
        <v>57</v>
      </c>
      <c r="C4" s="19" t="s">
        <v>58</v>
      </c>
      <c r="D4" s="12">
        <v>350000</v>
      </c>
      <c r="E4" s="12">
        <v>360000</v>
      </c>
      <c r="F4" s="18" t="s">
        <v>30</v>
      </c>
      <c r="G4" s="19"/>
      <c r="H4" s="13" t="s">
        <v>37</v>
      </c>
      <c r="I4" s="13"/>
    </row>
    <row r="5" spans="1:9" ht="30" customHeight="1" x14ac:dyDescent="0.25">
      <c r="A5" s="9">
        <v>43518</v>
      </c>
      <c r="B5" s="9" t="s">
        <v>59</v>
      </c>
      <c r="C5" s="13" t="s">
        <v>39</v>
      </c>
      <c r="D5" s="12">
        <v>120000</v>
      </c>
      <c r="E5" s="12"/>
      <c r="F5" s="13" t="s">
        <v>30</v>
      </c>
      <c r="G5" s="13" t="s">
        <v>40</v>
      </c>
      <c r="H5" s="13" t="s">
        <v>41</v>
      </c>
      <c r="I5" s="13"/>
    </row>
    <row r="6" spans="1:9" ht="30" customHeight="1" x14ac:dyDescent="0.25">
      <c r="A6" s="9">
        <v>43519</v>
      </c>
      <c r="B6" s="9" t="s">
        <v>60</v>
      </c>
      <c r="C6" s="18" t="s">
        <v>61</v>
      </c>
      <c r="D6" s="12">
        <v>800000</v>
      </c>
      <c r="E6" s="12">
        <v>600000</v>
      </c>
      <c r="F6" s="18" t="s">
        <v>62</v>
      </c>
      <c r="G6" s="18" t="s">
        <v>63</v>
      </c>
      <c r="H6" s="13" t="s">
        <v>64</v>
      </c>
      <c r="I6" s="13">
        <v>2</v>
      </c>
    </row>
    <row r="7" spans="1:9" ht="30" customHeight="1" x14ac:dyDescent="0.25">
      <c r="A7" s="9">
        <v>43521</v>
      </c>
      <c r="B7" s="9" t="s">
        <v>65</v>
      </c>
      <c r="C7" s="13" t="s">
        <v>66</v>
      </c>
      <c r="D7" s="12">
        <v>50000</v>
      </c>
      <c r="E7" s="12"/>
      <c r="F7" s="13" t="s">
        <v>35</v>
      </c>
      <c r="G7" s="13" t="s">
        <v>67</v>
      </c>
      <c r="H7" s="13" t="s">
        <v>46</v>
      </c>
      <c r="I7" s="13"/>
    </row>
    <row r="8" spans="1:9" ht="30" customHeight="1" x14ac:dyDescent="0.25">
      <c r="A8" s="15"/>
      <c r="B8" s="15"/>
      <c r="C8" s="16" t="s">
        <v>68</v>
      </c>
      <c r="D8" s="17">
        <v>150000</v>
      </c>
      <c r="E8" s="17"/>
      <c r="F8" s="16" t="s">
        <v>44</v>
      </c>
      <c r="G8" s="16" t="s">
        <v>67</v>
      </c>
      <c r="H8" s="16" t="s">
        <v>46</v>
      </c>
      <c r="I8" s="13"/>
    </row>
    <row r="9" spans="1:9" ht="30" customHeight="1" thickBot="1" x14ac:dyDescent="0.3">
      <c r="A9" s="15"/>
      <c r="B9" s="15"/>
      <c r="C9" s="16" t="s">
        <v>69</v>
      </c>
      <c r="D9" s="17">
        <v>150000</v>
      </c>
      <c r="E9" s="17"/>
      <c r="F9" s="16" t="s">
        <v>49</v>
      </c>
      <c r="G9" s="16" t="s">
        <v>50</v>
      </c>
      <c r="H9" s="16" t="s">
        <v>70</v>
      </c>
      <c r="I9" s="13"/>
    </row>
    <row r="10" spans="1:9" ht="30" customHeight="1" thickBot="1" x14ac:dyDescent="0.3">
      <c r="A10" s="58" t="s">
        <v>55</v>
      </c>
      <c r="B10" s="59"/>
      <c r="C10" s="59"/>
      <c r="D10" s="60">
        <f>SUBTOTAL(109,febr.!$D$3:$D$9)</f>
        <v>1620000</v>
      </c>
      <c r="E10" s="60">
        <f>SUM(E3:E9)</f>
        <v>960000</v>
      </c>
      <c r="F10" s="61"/>
      <c r="G10" s="61"/>
      <c r="H10" s="61"/>
      <c r="I10" s="62">
        <f>SUBTOTAL(109,febr.!$I$3:$I$9)</f>
        <v>2</v>
      </c>
    </row>
    <row r="11" spans="1:9" ht="30" customHeight="1" x14ac:dyDescent="0.25"/>
    <row r="12" spans="1:9" ht="30" customHeight="1" x14ac:dyDescent="0.25"/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1">
    <mergeCell ref="A1:C1"/>
  </mergeCells>
  <dataValidations count="3">
    <dataValidation type="custom" allowBlank="1" showInputMessage="1" prompt="Összeg érvényesítése - Az összegnek számnak kell lennie." sqref="D5:E5 D7:E9">
      <formula1>ISNUMBER($D5)</formula1>
    </dataValidation>
    <dataValidation type="list" allowBlank="1" showInputMessage="1" prompt="A legördülő listában ki kell jelölnie az Összesítés lapon szerepeltetni kívánt kiadást" sqref="F5 F7:F9">
      <formula1>Kiadáskategóriák</formula1>
    </dataValidation>
    <dataValidation type="custom" allowBlank="1" showInputMessage="1" prompt="Meg kell adni egy februári dátumot a kiadás szerepeltetéséhez az Összesítés lapon" sqref="A5:B5 A7:B9">
      <formula1>MONTH($A5)=2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D4DD"/>
  </sheetPr>
  <dimension ref="A1:I1000"/>
  <sheetViews>
    <sheetView showGridLines="0" workbookViewId="0">
      <selection activeCell="A9" sqref="A9:I9"/>
    </sheetView>
  </sheetViews>
  <sheetFormatPr defaultColWidth="14.42578125" defaultRowHeight="15" customHeight="1" x14ac:dyDescent="0.25"/>
  <cols>
    <col min="1" max="3" width="22.7109375" customWidth="1"/>
    <col min="4" max="5" width="20.7109375" customWidth="1"/>
    <col min="6" max="6" width="16.7109375" customWidth="1"/>
    <col min="7" max="7" width="14.5703125" customWidth="1"/>
    <col min="8" max="8" width="13.28515625" customWidth="1"/>
    <col min="9" max="9" width="8.7109375" customWidth="1"/>
  </cols>
  <sheetData>
    <row r="1" spans="1:9" ht="34.5" customHeight="1" x14ac:dyDescent="0.4">
      <c r="A1" s="52" t="s">
        <v>85</v>
      </c>
      <c r="B1" s="53"/>
      <c r="C1" s="53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8" t="s">
        <v>20</v>
      </c>
    </row>
    <row r="3" spans="1:9" ht="30" customHeight="1" x14ac:dyDescent="0.25">
      <c r="A3" s="9">
        <v>43534</v>
      </c>
      <c r="B3" s="9" t="s">
        <v>87</v>
      </c>
      <c r="C3" s="13" t="s">
        <v>88</v>
      </c>
      <c r="D3" s="12">
        <v>300000</v>
      </c>
      <c r="E3" s="12"/>
      <c r="F3" s="13" t="s">
        <v>30</v>
      </c>
      <c r="G3" s="13"/>
      <c r="H3" s="13" t="s">
        <v>89</v>
      </c>
      <c r="I3" s="13"/>
    </row>
    <row r="4" spans="1:9" ht="30" customHeight="1" x14ac:dyDescent="0.25">
      <c r="A4" s="9">
        <v>43539</v>
      </c>
      <c r="B4" s="9" t="s">
        <v>90</v>
      </c>
      <c r="C4" s="13" t="s">
        <v>91</v>
      </c>
      <c r="D4" s="12">
        <v>200000</v>
      </c>
      <c r="E4" s="12"/>
      <c r="F4" s="13" t="s">
        <v>30</v>
      </c>
      <c r="G4" s="13" t="s">
        <v>92</v>
      </c>
      <c r="H4" s="13" t="s">
        <v>93</v>
      </c>
      <c r="I4" s="13"/>
    </row>
    <row r="5" spans="1:9" ht="30" customHeight="1" x14ac:dyDescent="0.25">
      <c r="A5" s="9">
        <v>43540</v>
      </c>
      <c r="B5" s="9" t="s">
        <v>94</v>
      </c>
      <c r="C5" s="14" t="s">
        <v>58</v>
      </c>
      <c r="D5" s="12">
        <v>350000</v>
      </c>
      <c r="E5" s="12">
        <v>360000</v>
      </c>
      <c r="F5" s="13" t="s">
        <v>30</v>
      </c>
      <c r="G5" s="14"/>
      <c r="H5" s="13" t="s">
        <v>95</v>
      </c>
      <c r="I5" s="13"/>
    </row>
    <row r="6" spans="1:9" ht="30" customHeight="1" x14ac:dyDescent="0.25">
      <c r="A6" s="9">
        <v>43553</v>
      </c>
      <c r="B6" s="9" t="s">
        <v>96</v>
      </c>
      <c r="C6" s="13" t="s">
        <v>39</v>
      </c>
      <c r="D6" s="12">
        <v>120000</v>
      </c>
      <c r="E6" s="12"/>
      <c r="F6" s="13" t="s">
        <v>30</v>
      </c>
      <c r="G6" s="13" t="s">
        <v>40</v>
      </c>
      <c r="H6" s="13" t="s">
        <v>97</v>
      </c>
      <c r="I6" s="13"/>
    </row>
    <row r="7" spans="1:9" ht="30" customHeight="1" x14ac:dyDescent="0.25">
      <c r="A7" s="15"/>
      <c r="B7" s="15"/>
      <c r="C7" s="16" t="s">
        <v>43</v>
      </c>
      <c r="D7" s="17">
        <v>150000</v>
      </c>
      <c r="E7" s="17"/>
      <c r="F7" s="16" t="s">
        <v>44</v>
      </c>
      <c r="G7" s="16" t="s">
        <v>67</v>
      </c>
      <c r="H7" s="16" t="s">
        <v>46</v>
      </c>
      <c r="I7" s="13"/>
    </row>
    <row r="8" spans="1:9" ht="30" customHeight="1" thickBot="1" x14ac:dyDescent="0.3">
      <c r="A8" s="15">
        <v>43168</v>
      </c>
      <c r="B8" s="15" t="s">
        <v>98</v>
      </c>
      <c r="C8" s="16" t="s">
        <v>99</v>
      </c>
      <c r="D8" s="17">
        <v>150000</v>
      </c>
      <c r="E8" s="17"/>
      <c r="F8" s="16" t="s">
        <v>49</v>
      </c>
      <c r="G8" s="16"/>
      <c r="H8" s="16" t="s">
        <v>100</v>
      </c>
      <c r="I8" s="13"/>
    </row>
    <row r="9" spans="1:9" ht="30" customHeight="1" thickBot="1" x14ac:dyDescent="0.3">
      <c r="A9" s="58" t="s">
        <v>55</v>
      </c>
      <c r="B9" s="59"/>
      <c r="C9" s="59"/>
      <c r="D9" s="60">
        <f>SUBTOTAL(109,márc.!$D$3:$D$8)</f>
        <v>1270000</v>
      </c>
      <c r="E9" s="60">
        <f>SUM(E3:E8)</f>
        <v>360000</v>
      </c>
      <c r="F9" s="59"/>
      <c r="G9" s="59"/>
      <c r="H9" s="59"/>
      <c r="I9" s="66">
        <f>SUBTOTAL(109,márc.!$I$3:$I$8)</f>
        <v>0</v>
      </c>
    </row>
    <row r="10" spans="1:9" ht="30" customHeight="1" x14ac:dyDescent="0.25"/>
    <row r="11" spans="1:9" ht="30" customHeight="1" x14ac:dyDescent="0.25"/>
    <row r="12" spans="1:9" ht="30" customHeight="1" x14ac:dyDescent="0.25"/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Összeg érvényesítése - Az összegnek számnak kell lennie." sqref="D3:E8">
      <formula1>ISNUMBER($D3)</formula1>
    </dataValidation>
    <dataValidation type="custom" allowBlank="1" showInputMessage="1" prompt="Meg kell adni egy márciusi dátumot a kiadás szerepeltetéséhez az Összesítés lapon" sqref="A3:B8">
      <formula1>MONTH($A3)=3</formula1>
    </dataValidation>
    <dataValidation type="list" allowBlank="1" showInputMessage="1" prompt="A legördülő listában ki kell jelölnie az Összesítés lapon szerepeltetni kívánt kiadást" sqref="F3:F8">
      <formula1>Kiadáskategóriák</formula1>
    </dataValidation>
  </dataValidation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5E2E8"/>
  </sheetPr>
  <dimension ref="A1:K1000"/>
  <sheetViews>
    <sheetView showGridLines="0" workbookViewId="0">
      <selection activeCell="A11" sqref="A11:I11"/>
    </sheetView>
  </sheetViews>
  <sheetFormatPr defaultColWidth="14.42578125" defaultRowHeight="15" customHeight="1" x14ac:dyDescent="0.25"/>
  <cols>
    <col min="1" max="1" width="15.7109375" customWidth="1"/>
    <col min="2" max="3" width="22.7109375" customWidth="1"/>
    <col min="4" max="4" width="21.140625" customWidth="1"/>
    <col min="5" max="5" width="18.85546875" customWidth="1"/>
    <col min="6" max="6" width="15.85546875" customWidth="1"/>
    <col min="7" max="7" width="30.140625" customWidth="1"/>
    <col min="8" max="8" width="12.85546875" customWidth="1"/>
    <col min="9" max="11" width="8.7109375" customWidth="1"/>
  </cols>
  <sheetData>
    <row r="1" spans="1:11" ht="34.5" customHeight="1" x14ac:dyDescent="0.4">
      <c r="A1" s="52" t="s">
        <v>101</v>
      </c>
      <c r="B1" s="53"/>
      <c r="C1" s="54"/>
      <c r="D1" s="6" t="s">
        <v>10</v>
      </c>
      <c r="E1" s="6"/>
      <c r="F1" s="6" t="s">
        <v>11</v>
      </c>
    </row>
    <row r="2" spans="1:11" ht="16.5" customHeight="1" x14ac:dyDescent="0.3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21" t="s">
        <v>103</v>
      </c>
    </row>
    <row r="3" spans="1:11" ht="26.25" customHeight="1" x14ac:dyDescent="0.25">
      <c r="A3" s="9">
        <v>43567</v>
      </c>
      <c r="B3" s="23" t="s">
        <v>105</v>
      </c>
      <c r="C3" s="24" t="s">
        <v>58</v>
      </c>
      <c r="D3" s="11">
        <v>350000</v>
      </c>
      <c r="E3" s="12">
        <v>360000</v>
      </c>
      <c r="F3" s="13" t="s">
        <v>25</v>
      </c>
      <c r="G3" s="13"/>
      <c r="H3" s="13" t="s">
        <v>110</v>
      </c>
      <c r="I3" s="10"/>
    </row>
    <row r="4" spans="1:11" ht="30" customHeight="1" x14ac:dyDescent="0.25">
      <c r="A4" s="9">
        <v>43576</v>
      </c>
      <c r="B4" s="9" t="s">
        <v>113</v>
      </c>
      <c r="C4" s="25" t="s">
        <v>114</v>
      </c>
      <c r="D4" s="12">
        <v>1200000</v>
      </c>
      <c r="E4" s="12">
        <v>2900000</v>
      </c>
      <c r="F4" s="13" t="s">
        <v>25</v>
      </c>
      <c r="G4" s="13"/>
      <c r="H4" s="13" t="s">
        <v>27</v>
      </c>
      <c r="I4" s="13">
        <v>4</v>
      </c>
    </row>
    <row r="5" spans="1:11" ht="30" customHeight="1" x14ac:dyDescent="0.25">
      <c r="A5" s="9">
        <v>43560</v>
      </c>
      <c r="B5" s="9" t="s">
        <v>118</v>
      </c>
      <c r="C5" s="25" t="s">
        <v>119</v>
      </c>
      <c r="D5" s="12">
        <v>1000000</v>
      </c>
      <c r="E5" s="12"/>
      <c r="F5" s="13" t="s">
        <v>44</v>
      </c>
      <c r="G5" s="13" t="s">
        <v>120</v>
      </c>
      <c r="H5" s="13" t="s">
        <v>46</v>
      </c>
      <c r="I5" s="13"/>
    </row>
    <row r="6" spans="1:11" ht="30" customHeight="1" x14ac:dyDescent="0.25">
      <c r="A6" s="15"/>
      <c r="B6" s="15"/>
      <c r="C6" s="26" t="s">
        <v>43</v>
      </c>
      <c r="D6" s="17">
        <v>150000</v>
      </c>
      <c r="E6" s="17"/>
      <c r="F6" s="16" t="s">
        <v>44</v>
      </c>
      <c r="G6" s="16" t="s">
        <v>67</v>
      </c>
      <c r="H6" s="16" t="s">
        <v>46</v>
      </c>
      <c r="I6" s="13"/>
    </row>
    <row r="7" spans="1:11" ht="30" customHeight="1" x14ac:dyDescent="0.25">
      <c r="A7" s="15"/>
      <c r="B7" s="15"/>
      <c r="C7" s="26" t="s">
        <v>129</v>
      </c>
      <c r="D7" s="17">
        <v>150000</v>
      </c>
      <c r="E7" s="17"/>
      <c r="F7" s="16" t="s">
        <v>49</v>
      </c>
      <c r="G7" s="16" t="s">
        <v>132</v>
      </c>
      <c r="H7" s="16" t="s">
        <v>70</v>
      </c>
      <c r="I7" s="13"/>
    </row>
    <row r="8" spans="1:11" ht="30" customHeight="1" x14ac:dyDescent="0.25">
      <c r="A8" s="27"/>
      <c r="B8" s="27"/>
      <c r="C8" s="28"/>
      <c r="D8" s="29"/>
      <c r="E8" s="29"/>
      <c r="F8" s="30"/>
      <c r="G8" s="31"/>
      <c r="H8" s="30"/>
      <c r="I8" s="30"/>
      <c r="J8" s="32"/>
      <c r="K8" s="32"/>
    </row>
    <row r="9" spans="1:11" ht="30" customHeight="1" x14ac:dyDescent="0.25">
      <c r="A9" s="9">
        <v>43581</v>
      </c>
      <c r="B9" s="9" t="s">
        <v>140</v>
      </c>
      <c r="C9" s="25" t="s">
        <v>39</v>
      </c>
      <c r="D9" s="12">
        <v>120000</v>
      </c>
      <c r="E9" s="12"/>
      <c r="F9" s="13" t="s">
        <v>30</v>
      </c>
      <c r="G9" s="13" t="s">
        <v>40</v>
      </c>
      <c r="H9" s="13" t="s">
        <v>41</v>
      </c>
      <c r="I9" s="13"/>
    </row>
    <row r="10" spans="1:11" ht="30" customHeight="1" thickBot="1" x14ac:dyDescent="0.3">
      <c r="A10" s="9"/>
      <c r="B10" s="9"/>
      <c r="C10" s="13"/>
      <c r="D10" s="12"/>
      <c r="E10" s="12"/>
      <c r="F10" s="13"/>
      <c r="G10" s="13"/>
      <c r="H10" s="13"/>
      <c r="I10" s="13"/>
    </row>
    <row r="11" spans="1:11" ht="30" customHeight="1" thickBot="1" x14ac:dyDescent="0.3">
      <c r="A11" s="58" t="s">
        <v>55</v>
      </c>
      <c r="B11" s="59"/>
      <c r="C11" s="59"/>
      <c r="D11" s="60">
        <f>SUBTOTAL(109,ápr.!$D$3:$D$10)</f>
        <v>2970000</v>
      </c>
      <c r="E11" s="60">
        <f>SUM(E3:E10)</f>
        <v>3260000</v>
      </c>
      <c r="F11" s="59"/>
      <c r="G11" s="59"/>
      <c r="H11" s="59"/>
      <c r="I11" s="66">
        <f>SUBTOTAL(109,ápr.!$I$3:$I$10)</f>
        <v>4</v>
      </c>
    </row>
    <row r="12" spans="1:11" ht="30" customHeight="1" x14ac:dyDescent="0.25"/>
    <row r="13" spans="1:11" ht="30" customHeight="1" x14ac:dyDescent="0.25"/>
    <row r="14" spans="1:11" ht="30" customHeight="1" x14ac:dyDescent="0.25"/>
    <row r="15" spans="1:11" ht="30" customHeight="1" x14ac:dyDescent="0.25"/>
    <row r="16" spans="1:11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list" allowBlank="1" showInputMessage="1" prompt="A legördülő listában ki kell jelölnie az Összesítés lapon szerepeltetni kívánt kiadást" sqref="F3:F10">
      <formula1>Kiadáskategóriák</formula1>
    </dataValidation>
    <dataValidation type="custom" allowBlank="1" showInputMessage="1" prompt="Összeg érvényesítése - Az összegnek számnak kell lennie." sqref="D4:E10">
      <formula1>ISNUMBER($D4)</formula1>
    </dataValidation>
    <dataValidation type="custom" allowBlank="1" showInputMessage="1" prompt="Meg kell adni egy áprilisi dátumot a kiadás szerepeltetéséhez az Összesítés lapon" sqref="A4:B10">
      <formula1>MONTH($A4)=4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F0F3"/>
  </sheetPr>
  <dimension ref="A1:L1000"/>
  <sheetViews>
    <sheetView showGridLines="0" workbookViewId="0">
      <selection activeCell="A13" sqref="A13:I13"/>
    </sheetView>
  </sheetViews>
  <sheetFormatPr defaultColWidth="14.42578125" defaultRowHeight="15" customHeight="1" x14ac:dyDescent="0.25"/>
  <cols>
    <col min="1" max="3" width="22.7109375" customWidth="1"/>
    <col min="4" max="5" width="22.42578125" customWidth="1"/>
    <col min="6" max="6" width="16.85546875" customWidth="1"/>
    <col min="7" max="7" width="30.28515625" customWidth="1"/>
    <col min="8" max="8" width="16" customWidth="1"/>
    <col min="9" max="12" width="8.7109375" customWidth="1"/>
  </cols>
  <sheetData>
    <row r="1" spans="1:12" ht="34.5" customHeight="1" x14ac:dyDescent="0.4">
      <c r="A1" s="52" t="s">
        <v>102</v>
      </c>
      <c r="B1" s="53"/>
      <c r="C1" s="54"/>
      <c r="D1" s="6" t="s">
        <v>10</v>
      </c>
      <c r="E1" s="6"/>
      <c r="F1" s="6" t="s">
        <v>11</v>
      </c>
    </row>
    <row r="2" spans="1:12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8" t="s">
        <v>104</v>
      </c>
      <c r="J2" s="22"/>
      <c r="K2" s="22"/>
      <c r="L2" s="22"/>
    </row>
    <row r="3" spans="1:12" ht="30" customHeight="1" x14ac:dyDescent="0.25">
      <c r="A3" s="9">
        <v>43586</v>
      </c>
      <c r="B3" s="9" t="s">
        <v>106</v>
      </c>
      <c r="C3" s="13" t="s">
        <v>107</v>
      </c>
      <c r="D3" s="12">
        <v>200000</v>
      </c>
      <c r="E3" s="12"/>
      <c r="F3" s="13" t="s">
        <v>35</v>
      </c>
      <c r="G3" s="13" t="s">
        <v>108</v>
      </c>
      <c r="H3" s="13" t="s">
        <v>109</v>
      </c>
      <c r="I3" s="13">
        <v>1</v>
      </c>
    </row>
    <row r="4" spans="1:12" ht="30" customHeight="1" x14ac:dyDescent="0.25">
      <c r="A4" s="9">
        <v>43586</v>
      </c>
      <c r="B4" s="9" t="s">
        <v>111</v>
      </c>
      <c r="C4" s="13" t="s">
        <v>112</v>
      </c>
      <c r="D4" s="12">
        <v>15000000</v>
      </c>
      <c r="E4" s="12">
        <v>3625000</v>
      </c>
      <c r="F4" s="13" t="s">
        <v>25</v>
      </c>
      <c r="G4" s="13"/>
      <c r="H4" s="13" t="s">
        <v>27</v>
      </c>
      <c r="I4" s="13">
        <v>5</v>
      </c>
    </row>
    <row r="5" spans="1:12" ht="30" customHeight="1" x14ac:dyDescent="0.25">
      <c r="A5" s="9">
        <v>43590</v>
      </c>
      <c r="B5" s="9" t="s">
        <v>115</v>
      </c>
      <c r="C5" s="13" t="s">
        <v>116</v>
      </c>
      <c r="D5" s="12">
        <v>300000</v>
      </c>
      <c r="E5" s="12"/>
      <c r="F5" s="13" t="s">
        <v>35</v>
      </c>
      <c r="G5" s="13"/>
      <c r="H5" s="13" t="s">
        <v>89</v>
      </c>
      <c r="I5" s="13"/>
    </row>
    <row r="6" spans="1:12" ht="30" customHeight="1" x14ac:dyDescent="0.25">
      <c r="A6" s="9">
        <v>43596</v>
      </c>
      <c r="B6" s="9" t="s">
        <v>117</v>
      </c>
      <c r="C6" s="13" t="s">
        <v>121</v>
      </c>
      <c r="D6" s="12">
        <v>700000</v>
      </c>
      <c r="E6" s="12"/>
      <c r="F6" s="13" t="s">
        <v>25</v>
      </c>
      <c r="G6" s="13"/>
      <c r="H6" s="13" t="s">
        <v>122</v>
      </c>
      <c r="I6" s="13">
        <v>1</v>
      </c>
    </row>
    <row r="7" spans="1:12" ht="30" customHeight="1" x14ac:dyDescent="0.25">
      <c r="A7" s="9">
        <v>43605</v>
      </c>
      <c r="B7" s="9" t="s">
        <v>123</v>
      </c>
      <c r="C7" s="13" t="s">
        <v>124</v>
      </c>
      <c r="D7" s="12">
        <v>600000</v>
      </c>
      <c r="E7" s="12">
        <v>624000</v>
      </c>
      <c r="F7" s="13" t="s">
        <v>30</v>
      </c>
      <c r="G7" s="13" t="s">
        <v>125</v>
      </c>
      <c r="H7" s="13" t="s">
        <v>126</v>
      </c>
      <c r="I7" s="13"/>
    </row>
    <row r="8" spans="1:12" ht="30" customHeight="1" x14ac:dyDescent="0.25">
      <c r="A8" s="9">
        <v>43609</v>
      </c>
      <c r="B8" s="9" t="s">
        <v>127</v>
      </c>
      <c r="C8" s="13" t="s">
        <v>128</v>
      </c>
      <c r="D8" s="12">
        <v>100000</v>
      </c>
      <c r="E8" s="12"/>
      <c r="F8" s="13" t="s">
        <v>35</v>
      </c>
      <c r="G8" s="13" t="s">
        <v>130</v>
      </c>
      <c r="H8" s="13" t="s">
        <v>131</v>
      </c>
      <c r="I8" s="13"/>
    </row>
    <row r="9" spans="1:12" ht="30" customHeight="1" x14ac:dyDescent="0.25">
      <c r="A9" s="9">
        <v>43611</v>
      </c>
      <c r="B9" s="9" t="s">
        <v>133</v>
      </c>
      <c r="C9" s="13" t="s">
        <v>134</v>
      </c>
      <c r="D9" s="12">
        <v>1000000</v>
      </c>
      <c r="E9" s="12"/>
      <c r="F9" s="13" t="s">
        <v>25</v>
      </c>
      <c r="G9" s="13"/>
      <c r="H9" s="13" t="s">
        <v>135</v>
      </c>
      <c r="I9" s="13">
        <v>1</v>
      </c>
    </row>
    <row r="10" spans="1:12" ht="30" customHeight="1" x14ac:dyDescent="0.25">
      <c r="A10" s="9">
        <v>43615</v>
      </c>
      <c r="B10" s="9" t="s">
        <v>136</v>
      </c>
      <c r="C10" s="13" t="s">
        <v>137</v>
      </c>
      <c r="D10" s="12">
        <v>150000</v>
      </c>
      <c r="E10" s="12"/>
      <c r="F10" s="13" t="s">
        <v>35</v>
      </c>
      <c r="G10" s="13"/>
      <c r="H10" s="13" t="s">
        <v>110</v>
      </c>
      <c r="I10" s="13"/>
    </row>
    <row r="11" spans="1:12" ht="30" customHeight="1" x14ac:dyDescent="0.25">
      <c r="A11" s="15"/>
      <c r="B11" s="15"/>
      <c r="C11" s="16" t="s">
        <v>138</v>
      </c>
      <c r="D11" s="17">
        <v>800000</v>
      </c>
      <c r="E11" s="17"/>
      <c r="F11" s="16" t="s">
        <v>49</v>
      </c>
      <c r="G11" s="16"/>
      <c r="H11" s="16" t="s">
        <v>139</v>
      </c>
      <c r="I11" s="13"/>
    </row>
    <row r="12" spans="1:12" ht="30" customHeight="1" thickBot="1" x14ac:dyDescent="0.3">
      <c r="A12" s="15"/>
      <c r="B12" s="15"/>
      <c r="C12" s="16" t="s">
        <v>68</v>
      </c>
      <c r="D12" s="17">
        <v>200000</v>
      </c>
      <c r="E12" s="17"/>
      <c r="F12" s="16" t="s">
        <v>44</v>
      </c>
      <c r="G12" s="16"/>
      <c r="H12" s="16" t="s">
        <v>46</v>
      </c>
      <c r="I12" s="13"/>
    </row>
    <row r="13" spans="1:12" ht="30" customHeight="1" thickBot="1" x14ac:dyDescent="0.3">
      <c r="A13" s="58" t="s">
        <v>55</v>
      </c>
      <c r="B13" s="59"/>
      <c r="C13" s="63"/>
      <c r="D13" s="60">
        <f>SUBTOTAL(109,máj.!$D$3:$D$12)</f>
        <v>19050000</v>
      </c>
      <c r="E13" s="60">
        <f>SUM(E3:E12)</f>
        <v>4249000</v>
      </c>
      <c r="F13" s="63"/>
      <c r="G13" s="59"/>
      <c r="H13" s="63"/>
      <c r="I13" s="67">
        <f>SUBTOTAL(109,máj.!$I$3:$I$12)</f>
        <v>8</v>
      </c>
    </row>
    <row r="14" spans="1:12" ht="30" customHeight="1" x14ac:dyDescent="0.25"/>
    <row r="15" spans="1:12" ht="30" customHeight="1" x14ac:dyDescent="0.25"/>
    <row r="16" spans="1:12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Meg kell adni egy májusi dátumot a kiadás szerepeltetéséhez az Összesítés lapon" sqref="A3:B12">
      <formula1>MONTH($A3)=5</formula1>
    </dataValidation>
    <dataValidation type="custom" allowBlank="1" showInputMessage="1" prompt="Összeg érvényesítése - Az összegnek számnak kell lennie." sqref="D3:E12">
      <formula1>ISNUMBER($D3)</formula1>
    </dataValidation>
    <dataValidation type="list" allowBlank="1" showInputMessage="1" prompt="A legördülő listában ki kell jelölnie az Összesítés lapon szerepeltetni kívánt kiadást" sqref="F3:F12">
      <formula1>Kiadáskategóriák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77600"/>
  </sheetPr>
  <dimension ref="A1:K1000"/>
  <sheetViews>
    <sheetView showGridLines="0" workbookViewId="0">
      <selection activeCell="A18" sqref="A18:I18"/>
    </sheetView>
  </sheetViews>
  <sheetFormatPr defaultColWidth="14.42578125" defaultRowHeight="15" customHeight="1" x14ac:dyDescent="0.25"/>
  <cols>
    <col min="1" max="3" width="22.7109375" customWidth="1"/>
    <col min="4" max="4" width="23" customWidth="1"/>
    <col min="5" max="5" width="15.5703125" customWidth="1"/>
    <col min="6" max="6" width="31.85546875" customWidth="1"/>
    <col min="7" max="7" width="15.5703125" customWidth="1"/>
    <col min="8" max="11" width="8.7109375" customWidth="1"/>
  </cols>
  <sheetData>
    <row r="1" spans="1:11" ht="34.5" customHeight="1" x14ac:dyDescent="0.4">
      <c r="A1" s="52" t="s">
        <v>142</v>
      </c>
      <c r="B1" s="53"/>
      <c r="C1" s="54"/>
      <c r="D1" s="6" t="s">
        <v>10</v>
      </c>
      <c r="E1" s="6" t="s">
        <v>11</v>
      </c>
    </row>
    <row r="2" spans="1:11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33" t="s">
        <v>104</v>
      </c>
    </row>
    <row r="3" spans="1:11" ht="30" customHeight="1" x14ac:dyDescent="0.25">
      <c r="A3" s="9">
        <v>43620</v>
      </c>
      <c r="B3" s="9" t="s">
        <v>143</v>
      </c>
      <c r="C3" s="10" t="s">
        <v>144</v>
      </c>
      <c r="D3" s="12">
        <v>60000</v>
      </c>
      <c r="E3" s="12"/>
      <c r="F3" s="13" t="s">
        <v>35</v>
      </c>
      <c r="G3" s="13" t="s">
        <v>147</v>
      </c>
      <c r="H3" s="13" t="s">
        <v>148</v>
      </c>
      <c r="I3" s="34"/>
    </row>
    <row r="4" spans="1:11" ht="30" customHeight="1" x14ac:dyDescent="0.25">
      <c r="A4" s="9">
        <v>43619</v>
      </c>
      <c r="B4" s="9" t="s">
        <v>149</v>
      </c>
      <c r="C4" s="13" t="s">
        <v>150</v>
      </c>
      <c r="D4" s="12">
        <v>1200000</v>
      </c>
      <c r="E4" s="12">
        <v>1248000</v>
      </c>
      <c r="F4" s="13" t="s">
        <v>30</v>
      </c>
      <c r="G4" s="13" t="s">
        <v>153</v>
      </c>
      <c r="H4" s="13" t="s">
        <v>126</v>
      </c>
      <c r="I4" s="34"/>
    </row>
    <row r="5" spans="1:11" ht="30" customHeight="1" x14ac:dyDescent="0.25">
      <c r="A5" s="9">
        <v>43620</v>
      </c>
      <c r="B5" s="9" t="s">
        <v>156</v>
      </c>
      <c r="C5" s="13" t="s">
        <v>155</v>
      </c>
      <c r="D5" s="12">
        <v>480000</v>
      </c>
      <c r="E5" s="12"/>
      <c r="F5" s="13" t="s">
        <v>30</v>
      </c>
      <c r="G5" s="13" t="s">
        <v>157</v>
      </c>
      <c r="H5" s="13" t="s">
        <v>158</v>
      </c>
      <c r="I5" s="34"/>
    </row>
    <row r="6" spans="1:11" ht="30" customHeight="1" x14ac:dyDescent="0.25">
      <c r="A6" s="9">
        <v>43621</v>
      </c>
      <c r="B6" s="9" t="s">
        <v>161</v>
      </c>
      <c r="C6" s="13" t="s">
        <v>160</v>
      </c>
      <c r="D6" s="12">
        <v>200000</v>
      </c>
      <c r="E6" s="12"/>
      <c r="F6" s="13" t="s">
        <v>30</v>
      </c>
      <c r="G6" s="13" t="s">
        <v>162</v>
      </c>
      <c r="H6" s="13" t="s">
        <v>163</v>
      </c>
      <c r="I6" s="34"/>
    </row>
    <row r="7" spans="1:11" ht="30" customHeight="1" x14ac:dyDescent="0.25">
      <c r="A7" s="9">
        <v>43622</v>
      </c>
      <c r="B7" s="9" t="s">
        <v>166</v>
      </c>
      <c r="C7" s="13" t="s">
        <v>167</v>
      </c>
      <c r="D7" s="12">
        <v>200000</v>
      </c>
      <c r="E7" s="12"/>
      <c r="F7" s="13" t="s">
        <v>30</v>
      </c>
      <c r="G7" s="13" t="s">
        <v>170</v>
      </c>
      <c r="H7" s="13"/>
      <c r="I7" s="34"/>
    </row>
    <row r="8" spans="1:11" ht="30" customHeight="1" x14ac:dyDescent="0.25">
      <c r="A8" s="9">
        <v>43622</v>
      </c>
      <c r="B8" s="9" t="s">
        <v>166</v>
      </c>
      <c r="C8" s="13" t="s">
        <v>173</v>
      </c>
      <c r="D8" s="12">
        <v>160000</v>
      </c>
      <c r="E8" s="12"/>
      <c r="F8" s="13" t="s">
        <v>30</v>
      </c>
      <c r="G8" s="13" t="s">
        <v>174</v>
      </c>
      <c r="H8" s="13" t="s">
        <v>175</v>
      </c>
      <c r="I8" s="34"/>
    </row>
    <row r="9" spans="1:11" ht="30" customHeight="1" x14ac:dyDescent="0.25">
      <c r="A9" s="15">
        <v>43259</v>
      </c>
      <c r="B9" s="15" t="s">
        <v>176</v>
      </c>
      <c r="C9" s="36" t="s">
        <v>177</v>
      </c>
      <c r="D9" s="17">
        <v>10000</v>
      </c>
      <c r="E9" s="17"/>
      <c r="F9" s="16" t="s">
        <v>30</v>
      </c>
      <c r="G9" s="16" t="s">
        <v>183</v>
      </c>
      <c r="H9" s="16" t="s">
        <v>184</v>
      </c>
      <c r="I9" s="34"/>
    </row>
    <row r="10" spans="1:11" ht="30" customHeight="1" x14ac:dyDescent="0.25">
      <c r="A10" s="27">
        <v>43624</v>
      </c>
      <c r="B10" s="27" t="s">
        <v>187</v>
      </c>
      <c r="C10" s="37" t="s">
        <v>188</v>
      </c>
      <c r="D10" s="29">
        <v>1700000</v>
      </c>
      <c r="E10" s="29">
        <v>2175000</v>
      </c>
      <c r="F10" s="30"/>
      <c r="G10" s="30"/>
      <c r="H10" s="30"/>
      <c r="I10" s="38">
        <v>4</v>
      </c>
      <c r="J10" s="32"/>
      <c r="K10" s="32"/>
    </row>
    <row r="11" spans="1:11" ht="30" customHeight="1" x14ac:dyDescent="0.25">
      <c r="A11" s="39">
        <v>43264</v>
      </c>
      <c r="B11" s="39" t="s">
        <v>194</v>
      </c>
      <c r="C11" s="40" t="s">
        <v>195</v>
      </c>
      <c r="D11" s="41">
        <v>3000000</v>
      </c>
      <c r="E11" s="41"/>
      <c r="F11" s="40" t="s">
        <v>49</v>
      </c>
      <c r="G11" s="40" t="s">
        <v>196</v>
      </c>
      <c r="H11" s="40" t="s">
        <v>197</v>
      </c>
      <c r="I11" s="34"/>
    </row>
    <row r="12" spans="1:11" ht="30" customHeight="1" x14ac:dyDescent="0.25">
      <c r="A12" s="9">
        <v>43637</v>
      </c>
      <c r="B12" s="9" t="s">
        <v>198</v>
      </c>
      <c r="C12" s="13" t="s">
        <v>199</v>
      </c>
      <c r="D12" s="12">
        <v>4000000</v>
      </c>
      <c r="E12" s="12">
        <v>2175000</v>
      </c>
      <c r="F12" s="13" t="s">
        <v>25</v>
      </c>
      <c r="G12" s="13" t="s">
        <v>200</v>
      </c>
      <c r="H12" s="13" t="s">
        <v>184</v>
      </c>
      <c r="I12" s="42">
        <v>3</v>
      </c>
    </row>
    <row r="13" spans="1:11" ht="30" customHeight="1" x14ac:dyDescent="0.25">
      <c r="A13" s="15">
        <v>43272</v>
      </c>
      <c r="B13" s="15" t="s">
        <v>201</v>
      </c>
      <c r="C13" s="16" t="s">
        <v>202</v>
      </c>
      <c r="D13" s="17">
        <v>500000</v>
      </c>
      <c r="E13" s="17"/>
      <c r="F13" s="16" t="s">
        <v>203</v>
      </c>
      <c r="G13" s="16" t="s">
        <v>204</v>
      </c>
      <c r="H13" s="16" t="s">
        <v>126</v>
      </c>
      <c r="I13" s="42"/>
    </row>
    <row r="14" spans="1:11" ht="30" customHeight="1" x14ac:dyDescent="0.25">
      <c r="A14" s="9">
        <v>43636</v>
      </c>
      <c r="B14" s="9" t="s">
        <v>205</v>
      </c>
      <c r="C14" s="13" t="s">
        <v>206</v>
      </c>
      <c r="D14" s="12">
        <v>700000</v>
      </c>
      <c r="E14" s="12"/>
      <c r="F14" s="13" t="s">
        <v>49</v>
      </c>
      <c r="G14" s="13" t="s">
        <v>207</v>
      </c>
      <c r="H14" s="13" t="s">
        <v>208</v>
      </c>
      <c r="I14" s="42"/>
    </row>
    <row r="15" spans="1:11" ht="30" customHeight="1" x14ac:dyDescent="0.25">
      <c r="A15" s="15"/>
      <c r="B15" s="15"/>
      <c r="C15" s="16" t="s">
        <v>191</v>
      </c>
      <c r="D15" s="17">
        <v>150000</v>
      </c>
      <c r="E15" s="17"/>
      <c r="F15" s="16" t="s">
        <v>44</v>
      </c>
      <c r="G15" s="16" t="s">
        <v>45</v>
      </c>
      <c r="H15" s="16" t="s">
        <v>46</v>
      </c>
      <c r="I15" s="42"/>
    </row>
    <row r="16" spans="1:11" ht="30" customHeight="1" x14ac:dyDescent="0.25">
      <c r="A16" s="15"/>
      <c r="B16" s="15"/>
      <c r="C16" s="16" t="s">
        <v>192</v>
      </c>
      <c r="D16" s="17">
        <v>50000</v>
      </c>
      <c r="E16" s="17"/>
      <c r="F16" s="16" t="s">
        <v>49</v>
      </c>
      <c r="G16" s="16" t="s">
        <v>193</v>
      </c>
      <c r="H16" s="16" t="s">
        <v>54</v>
      </c>
      <c r="I16" s="42"/>
    </row>
    <row r="17" spans="1:9" ht="30" customHeight="1" thickBot="1" x14ac:dyDescent="0.3">
      <c r="A17" s="9"/>
      <c r="B17" s="9"/>
      <c r="C17" s="13"/>
      <c r="D17" s="12"/>
      <c r="E17" s="12"/>
      <c r="F17" s="13"/>
      <c r="G17" s="13"/>
      <c r="H17" s="13"/>
    </row>
    <row r="18" spans="1:9" ht="30" customHeight="1" thickBot="1" x14ac:dyDescent="0.3">
      <c r="A18" s="58" t="s">
        <v>55</v>
      </c>
      <c r="B18" s="59"/>
      <c r="C18" s="59"/>
      <c r="D18" s="60">
        <f>SUBTOTAL(109,jún.!$D$3:$D$17)</f>
        <v>12410000</v>
      </c>
      <c r="E18" s="60">
        <f>SUM(E3:E17)</f>
        <v>5598000</v>
      </c>
      <c r="F18" s="63"/>
      <c r="G18" s="63"/>
      <c r="H18" s="63"/>
      <c r="I18" s="68">
        <f>SUM(I3:I17)</f>
        <v>7</v>
      </c>
    </row>
    <row r="19" spans="1:9" ht="30" customHeight="1" x14ac:dyDescent="0.25"/>
    <row r="20" spans="1:9" ht="30" customHeight="1" x14ac:dyDescent="0.25"/>
    <row r="21" spans="1:9" ht="30" customHeight="1" x14ac:dyDescent="0.25"/>
    <row r="22" spans="1:9" ht="30" customHeight="1" x14ac:dyDescent="0.25"/>
    <row r="23" spans="1:9" ht="30" customHeight="1" x14ac:dyDescent="0.25"/>
    <row r="24" spans="1:9" ht="30" customHeight="1" x14ac:dyDescent="0.25"/>
    <row r="25" spans="1:9" ht="30" customHeight="1" x14ac:dyDescent="0.25"/>
    <row r="26" spans="1:9" ht="30" customHeight="1" x14ac:dyDescent="0.25"/>
    <row r="27" spans="1:9" ht="30" customHeight="1" x14ac:dyDescent="0.25"/>
    <row r="28" spans="1:9" ht="30" customHeight="1" x14ac:dyDescent="0.25"/>
    <row r="29" spans="1:9" ht="30" customHeight="1" x14ac:dyDescent="0.25"/>
    <row r="30" spans="1:9" ht="30" customHeight="1" x14ac:dyDescent="0.25"/>
    <row r="31" spans="1:9" ht="30" customHeight="1" x14ac:dyDescent="0.25"/>
    <row r="32" spans="1:9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C1"/>
  </mergeCells>
  <dataValidations count="3">
    <dataValidation type="custom" allowBlank="1" showInputMessage="1" prompt="Meg kell adni egy júniusi dátumot a kiadás szerepeltetéséhez az Összesítés lapon" sqref="A3:B17">
      <formula1>MONTH($A3)=6</formula1>
    </dataValidation>
    <dataValidation type="custom" allowBlank="1" showInputMessage="1" prompt="Összeg érvényesítése - Az összegnek számnak kell lennie." sqref="D3:E17">
      <formula1>ISNUMBER($D3)</formula1>
    </dataValidation>
    <dataValidation type="list" allowBlank="1" showInputMessage="1" prompt="A legördülő listában ki kell jelölnie az Összesítés lapon szerepeltetni kívánt kiadást" sqref="F3:F17">
      <formula1>Kiadáskategóriák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B100"/>
  </sheetPr>
  <dimension ref="A1:I994"/>
  <sheetViews>
    <sheetView showGridLines="0" workbookViewId="0">
      <selection activeCell="A15" sqref="A15:I15"/>
    </sheetView>
  </sheetViews>
  <sheetFormatPr defaultColWidth="14.42578125" defaultRowHeight="15" customHeight="1" x14ac:dyDescent="0.25"/>
  <cols>
    <col min="1" max="3" width="22.7109375" customWidth="1"/>
    <col min="4" max="4" width="22.5703125" customWidth="1"/>
    <col min="5" max="5" width="19.5703125" customWidth="1"/>
    <col min="6" max="6" width="14.85546875" customWidth="1"/>
    <col min="7" max="7" width="33.5703125" customWidth="1"/>
    <col min="8" max="8" width="17" customWidth="1"/>
    <col min="9" max="9" width="8.7109375" customWidth="1"/>
  </cols>
  <sheetData>
    <row r="1" spans="1:9" ht="34.5" customHeight="1" x14ac:dyDescent="0.4">
      <c r="A1" s="52" t="s">
        <v>141</v>
      </c>
      <c r="B1" s="53"/>
      <c r="C1" s="54"/>
      <c r="D1" s="6" t="s">
        <v>10</v>
      </c>
      <c r="E1" s="6"/>
      <c r="F1" s="6" t="s">
        <v>11</v>
      </c>
    </row>
    <row r="2" spans="1:9" ht="16.5" customHeight="1" x14ac:dyDescent="0.25">
      <c r="A2" s="7" t="s">
        <v>12</v>
      </c>
      <c r="B2" s="7" t="s">
        <v>13</v>
      </c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33" t="s">
        <v>104</v>
      </c>
    </row>
    <row r="3" spans="1:9" ht="30" customHeight="1" x14ac:dyDescent="0.25">
      <c r="A3" s="9">
        <v>43647</v>
      </c>
      <c r="B3" s="9" t="s">
        <v>145</v>
      </c>
      <c r="C3" s="13" t="s">
        <v>146</v>
      </c>
      <c r="D3" s="12">
        <v>1500000</v>
      </c>
      <c r="E3" s="12">
        <v>1560000</v>
      </c>
      <c r="F3" s="13" t="s">
        <v>30</v>
      </c>
      <c r="G3" s="13" t="s">
        <v>151</v>
      </c>
      <c r="H3" s="13" t="s">
        <v>152</v>
      </c>
      <c r="I3" s="35"/>
    </row>
    <row r="4" spans="1:9" ht="30" customHeight="1" x14ac:dyDescent="0.25">
      <c r="A4" s="9">
        <v>43648</v>
      </c>
      <c r="B4" s="9" t="s">
        <v>154</v>
      </c>
      <c r="C4" s="13" t="s">
        <v>155</v>
      </c>
      <c r="D4" s="12">
        <v>600000</v>
      </c>
      <c r="E4" s="12"/>
      <c r="F4" s="13" t="s">
        <v>30</v>
      </c>
      <c r="G4" s="13" t="s">
        <v>157</v>
      </c>
      <c r="H4" s="13" t="s">
        <v>158</v>
      </c>
      <c r="I4" s="35"/>
    </row>
    <row r="5" spans="1:9" ht="30" customHeight="1" x14ac:dyDescent="0.25">
      <c r="A5" s="9">
        <v>43649</v>
      </c>
      <c r="B5" s="9" t="s">
        <v>159</v>
      </c>
      <c r="C5" s="13" t="s">
        <v>160</v>
      </c>
      <c r="D5" s="12">
        <v>200000</v>
      </c>
      <c r="E5" s="12"/>
      <c r="F5" s="13" t="s">
        <v>30</v>
      </c>
      <c r="G5" s="13" t="s">
        <v>162</v>
      </c>
      <c r="H5" s="13" t="s">
        <v>163</v>
      </c>
      <c r="I5" s="35"/>
    </row>
    <row r="6" spans="1:9" ht="30" customHeight="1" x14ac:dyDescent="0.25">
      <c r="A6" s="15">
        <v>43285</v>
      </c>
      <c r="B6" s="15" t="s">
        <v>164</v>
      </c>
      <c r="C6" s="16" t="s">
        <v>165</v>
      </c>
      <c r="D6" s="17">
        <v>200000</v>
      </c>
      <c r="E6" s="17"/>
      <c r="F6" s="16" t="s">
        <v>30</v>
      </c>
      <c r="G6" s="16" t="s">
        <v>168</v>
      </c>
      <c r="H6" s="16" t="s">
        <v>169</v>
      </c>
      <c r="I6" s="35"/>
    </row>
    <row r="7" spans="1:9" ht="30" customHeight="1" x14ac:dyDescent="0.25">
      <c r="A7" s="9">
        <v>43650</v>
      </c>
      <c r="B7" s="9" t="s">
        <v>171</v>
      </c>
      <c r="C7" s="13" t="s">
        <v>172</v>
      </c>
      <c r="D7" s="12">
        <v>200000</v>
      </c>
      <c r="E7" s="12"/>
      <c r="F7" s="13" t="s">
        <v>30</v>
      </c>
      <c r="G7" s="13" t="s">
        <v>170</v>
      </c>
      <c r="H7" s="13" t="s">
        <v>27</v>
      </c>
      <c r="I7" s="35"/>
    </row>
    <row r="8" spans="1:9" ht="30" customHeight="1" x14ac:dyDescent="0.25">
      <c r="A8" s="9">
        <v>43650</v>
      </c>
      <c r="B8" s="9" t="s">
        <v>171</v>
      </c>
      <c r="C8" s="13" t="s">
        <v>173</v>
      </c>
      <c r="D8" s="12">
        <v>160000</v>
      </c>
      <c r="E8" s="12"/>
      <c r="F8" s="13" t="s">
        <v>30</v>
      </c>
      <c r="G8" s="13" t="s">
        <v>178</v>
      </c>
      <c r="H8" s="13" t="s">
        <v>175</v>
      </c>
      <c r="I8" s="35"/>
    </row>
    <row r="9" spans="1:9" ht="30" customHeight="1" x14ac:dyDescent="0.25">
      <c r="A9" s="15">
        <v>43286</v>
      </c>
      <c r="B9" s="15" t="s">
        <v>179</v>
      </c>
      <c r="C9" s="16" t="s">
        <v>180</v>
      </c>
      <c r="D9" s="17">
        <v>400000</v>
      </c>
      <c r="E9" s="17">
        <v>280000</v>
      </c>
      <c r="F9" s="16" t="s">
        <v>30</v>
      </c>
      <c r="G9" s="16" t="s">
        <v>181</v>
      </c>
      <c r="H9" s="16" t="s">
        <v>169</v>
      </c>
      <c r="I9" s="35"/>
    </row>
    <row r="10" spans="1:9" ht="30" customHeight="1" x14ac:dyDescent="0.25">
      <c r="A10" s="15">
        <v>43651</v>
      </c>
      <c r="B10" s="15" t="s">
        <v>182</v>
      </c>
      <c r="C10" s="36" t="s">
        <v>177</v>
      </c>
      <c r="D10" s="17">
        <v>10000</v>
      </c>
      <c r="E10" s="17"/>
      <c r="F10" s="16" t="s">
        <v>30</v>
      </c>
      <c r="G10" s="16" t="s">
        <v>183</v>
      </c>
      <c r="H10" s="16" t="s">
        <v>184</v>
      </c>
      <c r="I10" s="35"/>
    </row>
    <row r="11" spans="1:9" ht="30" customHeight="1" x14ac:dyDescent="0.25">
      <c r="A11" s="9">
        <v>43652</v>
      </c>
      <c r="B11" s="9" t="s">
        <v>185</v>
      </c>
      <c r="C11" s="13" t="s">
        <v>186</v>
      </c>
      <c r="D11" s="12">
        <v>3000000</v>
      </c>
      <c r="E11" s="12">
        <v>1450000</v>
      </c>
      <c r="F11" s="13" t="s">
        <v>25</v>
      </c>
      <c r="G11" s="13"/>
      <c r="H11" s="13" t="s">
        <v>27</v>
      </c>
      <c r="I11" s="35">
        <v>2</v>
      </c>
    </row>
    <row r="12" spans="1:9" ht="30" customHeight="1" x14ac:dyDescent="0.25">
      <c r="A12" s="9">
        <v>43666</v>
      </c>
      <c r="B12" s="9" t="s">
        <v>189</v>
      </c>
      <c r="C12" s="10" t="s">
        <v>190</v>
      </c>
      <c r="D12" s="12">
        <v>1000000</v>
      </c>
      <c r="E12" s="12"/>
      <c r="F12" s="13" t="s">
        <v>25</v>
      </c>
      <c r="G12" s="10"/>
      <c r="H12" s="13" t="s">
        <v>169</v>
      </c>
      <c r="I12" s="35">
        <v>1</v>
      </c>
    </row>
    <row r="13" spans="1:9" ht="30" customHeight="1" x14ac:dyDescent="0.25">
      <c r="A13" s="15"/>
      <c r="B13" s="15"/>
      <c r="C13" s="16" t="s">
        <v>191</v>
      </c>
      <c r="D13" s="17">
        <v>150000</v>
      </c>
      <c r="E13" s="17"/>
      <c r="F13" s="16" t="s">
        <v>44</v>
      </c>
      <c r="G13" s="16" t="s">
        <v>45</v>
      </c>
      <c r="H13" s="16" t="s">
        <v>46</v>
      </c>
    </row>
    <row r="14" spans="1:9" ht="30" customHeight="1" thickBot="1" x14ac:dyDescent="0.3">
      <c r="A14" s="15"/>
      <c r="B14" s="15"/>
      <c r="C14" s="16" t="s">
        <v>192</v>
      </c>
      <c r="D14" s="17">
        <v>200000</v>
      </c>
      <c r="E14" s="17"/>
      <c r="F14" s="16" t="s">
        <v>49</v>
      </c>
      <c r="G14" s="16" t="s">
        <v>193</v>
      </c>
      <c r="H14" s="16" t="s">
        <v>54</v>
      </c>
    </row>
    <row r="15" spans="1:9" ht="30" customHeight="1" thickBot="1" x14ac:dyDescent="0.3">
      <c r="A15" s="58" t="s">
        <v>55</v>
      </c>
      <c r="B15" s="59"/>
      <c r="C15" s="59"/>
      <c r="D15" s="60">
        <f>SUBTOTAL(109,júl.!$D$3:$D$14)</f>
        <v>7620000</v>
      </c>
      <c r="E15" s="60">
        <f>SUM(E3:E14)</f>
        <v>3290000</v>
      </c>
      <c r="F15" s="59"/>
      <c r="G15" s="59"/>
      <c r="H15" s="59"/>
      <c r="I15" s="68">
        <v>4</v>
      </c>
    </row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</sheetData>
  <mergeCells count="1">
    <mergeCell ref="A1:C1"/>
  </mergeCells>
  <dataValidations count="4">
    <dataValidation type="custom" allowBlank="1" showInputMessage="1" prompt="Meg kell adni egy júniusi dátumot a kiadás szerepeltetéséhez az Összesítés lapon" sqref="B13:B14">
      <formula1>MONTH($A13)=6</formula1>
    </dataValidation>
    <dataValidation type="custom" allowBlank="1" showInputMessage="1" prompt="Meg kell adni egy júliusi dátumot a kiadás szerepeltetéséhez az Összesítés lapon" sqref="A3:B12 A13:A14">
      <formula1>MONTH($A3)=7</formula1>
    </dataValidation>
    <dataValidation type="list" allowBlank="1" showInputMessage="1" prompt="A legördülő listában ki kell jelölnie az Összesítés lapon szerepeltetni kívánt kiadást" sqref="F3:F14">
      <formula1>Kiadáskategóriák</formula1>
    </dataValidation>
    <dataValidation type="custom" allowBlank="1" showInputMessage="1" prompt="Összeg érvényesítése - Az összegnek számnak kell lennie." sqref="D3:E14">
      <formula1>ISNUMBER($D3)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tippek</vt:lpstr>
      <vt:lpstr>összesítés</vt:lpstr>
      <vt:lpstr>jan.</vt:lpstr>
      <vt:lpstr>febr.</vt:lpstr>
      <vt:lpstr>márc.</vt:lpstr>
      <vt:lpstr>ápr.</vt:lpstr>
      <vt:lpstr>máj.</vt:lpstr>
      <vt:lpstr>jún.</vt:lpstr>
      <vt:lpstr>júl.</vt:lpstr>
      <vt:lpstr>aug.</vt:lpstr>
      <vt:lpstr>szept.</vt:lpstr>
      <vt:lpstr>okt.</vt:lpstr>
      <vt:lpstr>nov.</vt:lpstr>
      <vt:lpstr>dec.</vt:lpstr>
      <vt:lpstr>egyenleg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dcterms:created xsi:type="dcterms:W3CDTF">2018-12-06T12:21:07Z</dcterms:created>
  <dcterms:modified xsi:type="dcterms:W3CDTF">2018-12-06T12:38:03Z</dcterms:modified>
</cp:coreProperties>
</file>